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8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5" i="3"/>
  <c r="BD115" i="3"/>
  <c r="BC115" i="3"/>
  <c r="BB115" i="3"/>
  <c r="BA115" i="3"/>
  <c r="G115" i="3"/>
  <c r="BE114" i="3"/>
  <c r="BD114" i="3"/>
  <c r="BC114" i="3"/>
  <c r="BB114" i="3"/>
  <c r="BA114" i="3"/>
  <c r="G114" i="3"/>
  <c r="BE113" i="3"/>
  <c r="BD113" i="3"/>
  <c r="BC113" i="3"/>
  <c r="BB113" i="3"/>
  <c r="BA113" i="3"/>
  <c r="G113" i="3"/>
  <c r="BE112" i="3"/>
  <c r="BD112" i="3"/>
  <c r="BC112" i="3"/>
  <c r="BB112" i="3"/>
  <c r="G112" i="3"/>
  <c r="BA112" i="3" s="1"/>
  <c r="BE111" i="3"/>
  <c r="BE116" i="3" s="1"/>
  <c r="I17" i="2" s="1"/>
  <c r="BD111" i="3"/>
  <c r="BC111" i="3"/>
  <c r="BB111" i="3"/>
  <c r="BA111" i="3"/>
  <c r="G111" i="3"/>
  <c r="BE110" i="3"/>
  <c r="BD110" i="3"/>
  <c r="BC110" i="3"/>
  <c r="BC116" i="3" s="1"/>
  <c r="G17" i="2" s="1"/>
  <c r="BB110" i="3"/>
  <c r="BB116" i="3" s="1"/>
  <c r="F17" i="2" s="1"/>
  <c r="G110" i="3"/>
  <c r="BA110" i="3" s="1"/>
  <c r="B17" i="2"/>
  <c r="A17" i="2"/>
  <c r="BD116" i="3"/>
  <c r="H17" i="2" s="1"/>
  <c r="G116" i="3"/>
  <c r="C116" i="3"/>
  <c r="BE107" i="3"/>
  <c r="BD107" i="3"/>
  <c r="BC107" i="3"/>
  <c r="BB107" i="3"/>
  <c r="BA107" i="3"/>
  <c r="G107" i="3"/>
  <c r="BE105" i="3"/>
  <c r="BD105" i="3"/>
  <c r="BC105" i="3"/>
  <c r="BA105" i="3"/>
  <c r="G105" i="3"/>
  <c r="BB105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0" i="3"/>
  <c r="BD100" i="3"/>
  <c r="BC100" i="3"/>
  <c r="BA100" i="3"/>
  <c r="G100" i="3"/>
  <c r="BB100" i="3" s="1"/>
  <c r="BE98" i="3"/>
  <c r="BD98" i="3"/>
  <c r="BC98" i="3"/>
  <c r="BA98" i="3"/>
  <c r="G98" i="3"/>
  <c r="BB98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3" i="3"/>
  <c r="BD93" i="3"/>
  <c r="BC93" i="3"/>
  <c r="BB93" i="3"/>
  <c r="BA93" i="3"/>
  <c r="G93" i="3"/>
  <c r="BE92" i="3"/>
  <c r="BD92" i="3"/>
  <c r="BC92" i="3"/>
  <c r="BA92" i="3"/>
  <c r="G92" i="3"/>
  <c r="BB92" i="3" s="1"/>
  <c r="BE90" i="3"/>
  <c r="BD90" i="3"/>
  <c r="BC90" i="3"/>
  <c r="BA90" i="3"/>
  <c r="G90" i="3"/>
  <c r="BB90" i="3" s="1"/>
  <c r="BE88" i="3"/>
  <c r="BE108" i="3" s="1"/>
  <c r="I16" i="2" s="1"/>
  <c r="BD88" i="3"/>
  <c r="BC88" i="3"/>
  <c r="BA88" i="3"/>
  <c r="G88" i="3"/>
  <c r="G108" i="3" s="1"/>
  <c r="B16" i="2"/>
  <c r="A16" i="2"/>
  <c r="BA108" i="3"/>
  <c r="E16" i="2" s="1"/>
  <c r="C108" i="3"/>
  <c r="BE85" i="3"/>
  <c r="BD85" i="3"/>
  <c r="BD86" i="3" s="1"/>
  <c r="H15" i="2" s="1"/>
  <c r="BC85" i="3"/>
  <c r="BB85" i="3"/>
  <c r="BB86" i="3" s="1"/>
  <c r="F15" i="2" s="1"/>
  <c r="G85" i="3"/>
  <c r="BA85" i="3" s="1"/>
  <c r="BA86" i="3" s="1"/>
  <c r="E15" i="2" s="1"/>
  <c r="B15" i="2"/>
  <c r="A15" i="2"/>
  <c r="BE86" i="3"/>
  <c r="I15" i="2" s="1"/>
  <c r="BC86" i="3"/>
  <c r="G15" i="2" s="1"/>
  <c r="C86" i="3"/>
  <c r="BE80" i="3"/>
  <c r="BD80" i="3"/>
  <c r="BD83" i="3" s="1"/>
  <c r="H14" i="2" s="1"/>
  <c r="BC80" i="3"/>
  <c r="BB80" i="3"/>
  <c r="BB83" i="3" s="1"/>
  <c r="F14" i="2" s="1"/>
  <c r="G80" i="3"/>
  <c r="BA80" i="3" s="1"/>
  <c r="BA83" i="3" s="1"/>
  <c r="E14" i="2" s="1"/>
  <c r="B14" i="2"/>
  <c r="A14" i="2"/>
  <c r="BE83" i="3"/>
  <c r="I14" i="2" s="1"/>
  <c r="BC83" i="3"/>
  <c r="G14" i="2" s="1"/>
  <c r="C83" i="3"/>
  <c r="BE76" i="3"/>
  <c r="BD76" i="3"/>
  <c r="BD78" i="3" s="1"/>
  <c r="H13" i="2" s="1"/>
  <c r="BC76" i="3"/>
  <c r="BB76" i="3"/>
  <c r="BB78" i="3" s="1"/>
  <c r="F13" i="2" s="1"/>
  <c r="G76" i="3"/>
  <c r="BA76" i="3" s="1"/>
  <c r="BA78" i="3" s="1"/>
  <c r="E13" i="2" s="1"/>
  <c r="B13" i="2"/>
  <c r="A13" i="2"/>
  <c r="BE78" i="3"/>
  <c r="I13" i="2" s="1"/>
  <c r="BC78" i="3"/>
  <c r="G13" i="2" s="1"/>
  <c r="C78" i="3"/>
  <c r="BE73" i="3"/>
  <c r="BD73" i="3"/>
  <c r="BD74" i="3" s="1"/>
  <c r="H12" i="2" s="1"/>
  <c r="BC73" i="3"/>
  <c r="BB73" i="3"/>
  <c r="BB74" i="3" s="1"/>
  <c r="F12" i="2" s="1"/>
  <c r="G73" i="3"/>
  <c r="BA73" i="3" s="1"/>
  <c r="BA74" i="3" s="1"/>
  <c r="E12" i="2" s="1"/>
  <c r="B12" i="2"/>
  <c r="A12" i="2"/>
  <c r="BE74" i="3"/>
  <c r="I12" i="2" s="1"/>
  <c r="BC74" i="3"/>
  <c r="G12" i="2" s="1"/>
  <c r="C74" i="3"/>
  <c r="BE69" i="3"/>
  <c r="BD69" i="3"/>
  <c r="BC69" i="3"/>
  <c r="BB69" i="3"/>
  <c r="G69" i="3"/>
  <c r="BA69" i="3" s="1"/>
  <c r="BE67" i="3"/>
  <c r="BE71" i="3" s="1"/>
  <c r="I11" i="2" s="1"/>
  <c r="BD67" i="3"/>
  <c r="BC67" i="3"/>
  <c r="BC71" i="3" s="1"/>
  <c r="G11" i="2" s="1"/>
  <c r="BB67" i="3"/>
  <c r="G67" i="3"/>
  <c r="G71" i="3" s="1"/>
  <c r="B11" i="2"/>
  <c r="A11" i="2"/>
  <c r="C71" i="3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3" i="3"/>
  <c r="BD53" i="3"/>
  <c r="BD65" i="3" s="1"/>
  <c r="H10" i="2" s="1"/>
  <c r="BC53" i="3"/>
  <c r="BC65" i="3" s="1"/>
  <c r="G10" i="2" s="1"/>
  <c r="BB53" i="3"/>
  <c r="BB65" i="3" s="1"/>
  <c r="F10" i="2" s="1"/>
  <c r="G53" i="3"/>
  <c r="BA53" i="3" s="1"/>
  <c r="B10" i="2"/>
  <c r="A10" i="2"/>
  <c r="BE65" i="3"/>
  <c r="I10" i="2" s="1"/>
  <c r="C65" i="3"/>
  <c r="BE49" i="3"/>
  <c r="BD49" i="3"/>
  <c r="BD51" i="3" s="1"/>
  <c r="H9" i="2" s="1"/>
  <c r="BC49" i="3"/>
  <c r="BB49" i="3"/>
  <c r="BB51" i="3" s="1"/>
  <c r="F9" i="2" s="1"/>
  <c r="G49" i="3"/>
  <c r="BA49" i="3" s="1"/>
  <c r="BA51" i="3" s="1"/>
  <c r="E9" i="2" s="1"/>
  <c r="B9" i="2"/>
  <c r="A9" i="2"/>
  <c r="BE51" i="3"/>
  <c r="I9" i="2" s="1"/>
  <c r="BC51" i="3"/>
  <c r="G9" i="2" s="1"/>
  <c r="C51" i="3"/>
  <c r="BE44" i="3"/>
  <c r="BD44" i="3"/>
  <c r="BD47" i="3" s="1"/>
  <c r="H8" i="2" s="1"/>
  <c r="BC44" i="3"/>
  <c r="BC47" i="3" s="1"/>
  <c r="G8" i="2" s="1"/>
  <c r="BB44" i="3"/>
  <c r="BB47" i="3" s="1"/>
  <c r="F8" i="2" s="1"/>
  <c r="G44" i="3"/>
  <c r="BA44" i="3" s="1"/>
  <c r="BA47" i="3" s="1"/>
  <c r="E8" i="2" s="1"/>
  <c r="B8" i="2"/>
  <c r="A8" i="2"/>
  <c r="BE47" i="3"/>
  <c r="I8" i="2" s="1"/>
  <c r="C47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G30" i="3"/>
  <c r="BA30" i="3" s="1"/>
  <c r="BE27" i="3"/>
  <c r="BD27" i="3"/>
  <c r="BC27" i="3"/>
  <c r="BB27" i="3"/>
  <c r="G27" i="3"/>
  <c r="BA27" i="3" s="1"/>
  <c r="BE24" i="3"/>
  <c r="BD24" i="3"/>
  <c r="BC24" i="3"/>
  <c r="BB24" i="3"/>
  <c r="G24" i="3"/>
  <c r="BA24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9" i="3"/>
  <c r="BD9" i="3"/>
  <c r="BC9" i="3"/>
  <c r="BB9" i="3"/>
  <c r="G9" i="3"/>
  <c r="BA9" i="3" s="1"/>
  <c r="BE8" i="3"/>
  <c r="BE42" i="3" s="1"/>
  <c r="I7" i="2" s="1"/>
  <c r="I18" i="2" s="1"/>
  <c r="C21" i="1" s="1"/>
  <c r="BD8" i="3"/>
  <c r="BC8" i="3"/>
  <c r="BB8" i="3"/>
  <c r="G8" i="3"/>
  <c r="G42" i="3" s="1"/>
  <c r="B7" i="2"/>
  <c r="A7" i="2"/>
  <c r="BC42" i="3"/>
  <c r="G7" i="2" s="1"/>
  <c r="C42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D42" i="3" l="1"/>
  <c r="H7" i="2" s="1"/>
  <c r="BD71" i="3"/>
  <c r="H11" i="2" s="1"/>
  <c r="BC108" i="3"/>
  <c r="G16" i="2" s="1"/>
  <c r="BB42" i="3"/>
  <c r="F7" i="2" s="1"/>
  <c r="BA65" i="3"/>
  <c r="E10" i="2" s="1"/>
  <c r="BB71" i="3"/>
  <c r="F11" i="2" s="1"/>
  <c r="BD108" i="3"/>
  <c r="H16" i="2" s="1"/>
  <c r="H18" i="2"/>
  <c r="C17" i="1" s="1"/>
  <c r="BA116" i="3"/>
  <c r="E17" i="2" s="1"/>
  <c r="G18" i="2"/>
  <c r="C18" i="1" s="1"/>
  <c r="BB88" i="3"/>
  <c r="BB108" i="3" s="1"/>
  <c r="F16" i="2" s="1"/>
  <c r="F18" i="2" s="1"/>
  <c r="C16" i="1" s="1"/>
  <c r="BA8" i="3"/>
  <c r="BA42" i="3" s="1"/>
  <c r="E7" i="2" s="1"/>
  <c r="G47" i="3"/>
  <c r="G51" i="3"/>
  <c r="G65" i="3"/>
  <c r="BA67" i="3"/>
  <c r="BA71" i="3" s="1"/>
  <c r="E11" i="2" s="1"/>
  <c r="G74" i="3"/>
  <c r="G78" i="3"/>
  <c r="G83" i="3"/>
  <c r="G86" i="3"/>
  <c r="E18" i="2" l="1"/>
  <c r="G30" i="2" l="1"/>
  <c r="I30" i="2" s="1"/>
  <c r="G29" i="2"/>
  <c r="I29" i="2" s="1"/>
  <c r="G21" i="1" s="1"/>
  <c r="G28" i="2"/>
  <c r="I28" i="2" s="1"/>
  <c r="G20" i="1" s="1"/>
  <c r="G27" i="2"/>
  <c r="I27" i="2" s="1"/>
  <c r="G19" i="1" s="1"/>
  <c r="G26" i="2"/>
  <c r="I26" i="2" s="1"/>
  <c r="G18" i="1" s="1"/>
  <c r="G25" i="2"/>
  <c r="I25" i="2" s="1"/>
  <c r="G17" i="1" s="1"/>
  <c r="G24" i="2"/>
  <c r="I24" i="2" s="1"/>
  <c r="G16" i="1" s="1"/>
  <c r="G23" i="2"/>
  <c r="I23" i="2" s="1"/>
  <c r="C15" i="1"/>
  <c r="C19" i="1" s="1"/>
  <c r="C22" i="1" s="1"/>
  <c r="H31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<sst xmlns="http://schemas.openxmlformats.org/spreadsheetml/2006/main" count="380" uniqueCount="229">
  <si>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</si>
  <si>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</si>
  <si>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</si>
  <si>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</si>
  <si>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</si>
  <si>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</si>
  <si>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</si>
  <si>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</si>
  <si>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</si>
  <si>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</si>
  <si>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</si>
  <si>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</si>
  <si>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</si>
  <si>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</si>
  <si>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</si>
  <si>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</si>
  <si>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</si>
  <si>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</si>
  <si>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</si>
  <si>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</si>
  <si>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</si>
  <si>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</si>
  <si>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</si>
  <si>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</si>
  <si>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</si>
  <si>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</si>
  <si>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</si>
  <si>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</si>
  <si>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</si>
  <si>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</si>
  <si>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</si>
  <si>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</si>
  <si>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</si>
  <si>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</si>
  <si>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</si>
  <si>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</si>
  <si>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</si>
  <si>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</si>
  <si>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</si>
  <si>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</si>
  <si>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</si>
  <si>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</si>
  <si>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</si>
  <si>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</si>
  <si>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</si>
  <si>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</si>
  <si>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</si>
  <si>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</si>
  <si>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</si>
  <si>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</si>
  <si>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</si>
  <si>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</si>
  <si>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</si>
  <si>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</si>
  <si>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</si>
  <si>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</si>
  <si>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</si>
  <si>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</si>
  <si>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</si>
  <si>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</si>
  <si>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</si>
  <si>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</si>
  <si>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</si>
  <si>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</si>
  <si>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</si>
  <si>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</si>
  <si>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</si>
  <si>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</si>
  <si>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</si>
  <si>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</si>
  <si>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</si>
  <si>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</si>
  <si>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</si>
  <si>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</si>
  <si>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</si>
  <si>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</si>
  <si>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</si>
  <si>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</si>
  <si>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Sanace vlhkého zdiva Kamenná 42</t>
  </si>
  <si>
    <t>Stávající objekt</t>
  </si>
  <si>
    <t>Sanace vlhkého zdiva uliční stěny</t>
  </si>
  <si>
    <t>111212113R00</t>
  </si>
  <si>
    <t xml:space="preserve">Odstranění nevhod. dřevin výšky do 1m, svah do 1:1 </t>
  </si>
  <si>
    <t>m2</t>
  </si>
  <si>
    <t>113108310R00</t>
  </si>
  <si>
    <t xml:space="preserve">Odstranění podkladu pl.do 50 m2, živice tl. 10 cm </t>
  </si>
  <si>
    <t>5,31*1,88</t>
  </si>
  <si>
    <t>115101201</t>
  </si>
  <si>
    <t>Čerpání vody na výšku do 10 m zajištění proti zvodnění výkopu - odhad doby</t>
  </si>
  <si>
    <t>h</t>
  </si>
  <si>
    <t>139601102R00</t>
  </si>
  <si>
    <t xml:space="preserve">Ruční výkop jam, rýh a šachet v hornině tř. 3 </t>
  </si>
  <si>
    <t>m3</t>
  </si>
  <si>
    <t>výkop:(17,2+2*0,5)*3,2*1,1</t>
  </si>
  <si>
    <t>asfalt.chodník:-5,31*1,88*0,1</t>
  </si>
  <si>
    <t>151101201R00</t>
  </si>
  <si>
    <t xml:space="preserve">Pažení stěn výkopu - příložné - hloubky do 4 m </t>
  </si>
  <si>
    <t>výkop:(17,2+2*0,5)*3,2</t>
  </si>
  <si>
    <t>151101211R00</t>
  </si>
  <si>
    <t xml:space="preserve">Odstranění pažení stěn - příložné - hl. do 4 m </t>
  </si>
  <si>
    <t>151101401R00</t>
  </si>
  <si>
    <t xml:space="preserve">Vzepření stěn pažení - příložné - hl. do 4 m </t>
  </si>
  <si>
    <t>161101102R00</t>
  </si>
  <si>
    <t xml:space="preserve">Svislé přemístění výkopku z hor.1-4 do 4,0 m </t>
  </si>
  <si>
    <t>162201203R00</t>
  </si>
  <si>
    <t xml:space="preserve">Vodorovné přemíst.výkopku, kolečko hor.1-4, do 10m </t>
  </si>
  <si>
    <t>162701105R00</t>
  </si>
  <si>
    <t>Vodorovné přemístění výkopku z hor.1-4 do 10000 m na meziskládku a zpět</t>
  </si>
  <si>
    <t>výkop:(17,2+2*0,5)*3,2*1,1*2</t>
  </si>
  <si>
    <t>asfalt.chodník:-5,31*1,88*0,1*2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</si>
  <si>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</si>
  <si>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</si>
  <si>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</si>
  <si>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</si>
  <si>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174101102R00</t>
  </si>
  <si>
    <t xml:space="preserve">Zásyp ruční se zhutněním </t>
  </si>
  <si>
    <t>1-1</t>
  </si>
  <si>
    <t>vyvěšení sítí obnažené výkopem po dobu stavební činnosti</t>
  </si>
  <si>
    <t>kpl.</t>
  </si>
  <si>
    <t>1-2</t>
  </si>
  <si>
    <t>ochrana obnažených sítí při stavebních pracích zásyp dle požadavku správců sítí</t>
  </si>
  <si>
    <t>1-3</t>
  </si>
  <si>
    <t>Zajištění opěrné zídky a ostatních konstrukcí v rámci výkopových prací</t>
  </si>
  <si>
    <t>2</t>
  </si>
  <si>
    <t>Základy a zvláštní zakládání</t>
  </si>
  <si>
    <t>216904391R00</t>
  </si>
  <si>
    <t>Příplatek za ruční dočištění ocelovými kartáči včetně proškrabání maltových spár</t>
  </si>
  <si>
    <t>pod UT:(17,2+0,2)*3,2</t>
  </si>
  <si>
    <t>omítka nad UT:(17,2-0,99+0,2)*0,5</t>
  </si>
  <si>
    <t>3</t>
  </si>
  <si>
    <t>Svislé a kompletní konstrukce</t>
  </si>
  <si>
    <t>319202331R00</t>
  </si>
  <si>
    <t>Vyrovnání povrchu zdiva přizděním do tl. 15 cm rezerva dle skutečného stavu</t>
  </si>
  <si>
    <t>pod UT, odhad 10%:(17,2+0,2)*3,2*0,1</t>
  </si>
  <si>
    <t>5</t>
  </si>
  <si>
    <t>Komunikace</t>
  </si>
  <si>
    <t>564952113R00</t>
  </si>
  <si>
    <t xml:space="preserve">Podklad z mechanicky zpevněného kameniva tl. 17 cm </t>
  </si>
  <si>
    <t>573111113R00</t>
  </si>
  <si>
    <t xml:space="preserve">Postřik živičný infiltr.+ posyp, asfalt 1,5 kg/m2 </t>
  </si>
  <si>
    <t>573211111R00</t>
  </si>
  <si>
    <t xml:space="preserve">Postřik živičný spojovací z asfaltu 0,5-0,7 kg/m2 </t>
  </si>
  <si>
    <t>577112114R00</t>
  </si>
  <si>
    <t xml:space="preserve">Beton asfalt. ACO 11 S modifik. š. do 3 m, tl.5 cm </t>
  </si>
  <si>
    <t>578131111R00</t>
  </si>
  <si>
    <t xml:space="preserve">Litý asfalt z kameniva jemnozrnný do 3 m tl. 3 cm </t>
  </si>
  <si>
    <t>578901112R00</t>
  </si>
  <si>
    <t xml:space="preserve">Zdrsňovací posyp litého asf.obal.kamenivem 6 kg/m2 </t>
  </si>
  <si>
    <t>62</t>
  </si>
  <si>
    <t>Úpravy povrchů vnější</t>
  </si>
  <si>
    <t>622311510R00</t>
  </si>
  <si>
    <t xml:space="preserve">Izolace suterénu Baumit XPS tl. 40 mm, bez PÚ </t>
  </si>
  <si>
    <t>17,2*3,1</t>
  </si>
  <si>
    <t>622421121RT2</t>
  </si>
  <si>
    <t>Omítka vnější stěn, MVC, hrubá zatřená s použitím suché maltové směsi, těsnící přísada</t>
  </si>
  <si>
    <t>(17,2+0,2)*(3,2+0,3)</t>
  </si>
  <si>
    <t>91</t>
  </si>
  <si>
    <t>Doplňující práce na komunikaci</t>
  </si>
  <si>
    <t>916531111RT7</t>
  </si>
  <si>
    <t>Osazení záhon.obrubníků do lože z C12/15 bez opěry včetně obrubníku   100/5/20 cm</t>
  </si>
  <si>
    <t>m</t>
  </si>
  <si>
    <t>96</t>
  </si>
  <si>
    <t>Bourání konstrukcí</t>
  </si>
  <si>
    <t>962031132R00</t>
  </si>
  <si>
    <t xml:space="preserve">Bourání příček cihelných tl. 10 cm </t>
  </si>
  <si>
    <t>(17,2+0,2)*3,2</t>
  </si>
  <si>
    <t>97</t>
  </si>
  <si>
    <t>Prorážení otvorů</t>
  </si>
  <si>
    <t>978036391</t>
  </si>
  <si>
    <t xml:space="preserve">Otlučení omítek vnějších v rozsahu 100 % 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</si>
  <si>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</si>
  <si>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</si>
  <si>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</si>
  <si>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</si>
  <si>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</si>
  <si>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</si>
  <si>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</si>
  <si>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711140202R00</t>
  </si>
  <si>
    <t xml:space="preserve">Odstr.izolace proti vlhk.svis. pásy přitav.,2vrs </t>
  </si>
  <si>
    <t>711212122R00</t>
  </si>
  <si>
    <t xml:space="preserve">Stěrka hydroiz.  proti vlhkosti silikát. </t>
  </si>
  <si>
    <t>omítka nad UT:(17,2-0,99+0,2)*0,6+0,99*0,3</t>
  </si>
  <si>
    <t>71121260</t>
  </si>
  <si>
    <t>711482020R00</t>
  </si>
  <si>
    <t xml:space="preserve">Izolační systém Technodren, svisle </t>
  </si>
  <si>
    <t>(17,2+0,2)*3,5</t>
  </si>
  <si>
    <t>711747067</t>
  </si>
  <si>
    <t>Utěsnění prostupů přes svislou hydroizolaci odhad</t>
  </si>
  <si>
    <t>kus</t>
  </si>
  <si>
    <t>781491511U00</t>
  </si>
  <si>
    <t xml:space="preserve">Plastový profil ukončovací-nop.fólie </t>
  </si>
  <si>
    <t>17,2+0,2</t>
  </si>
  <si>
    <t>711150029RAA</t>
  </si>
  <si>
    <t>Izolace proti vodě svislá přitavená, 2x lak a pás ve specifikaci</t>
  </si>
  <si>
    <t>711-1</t>
  </si>
  <si>
    <t xml:space="preserve">přechodový fabion základ zdiva - zdivo </t>
  </si>
  <si>
    <t>11163450.A</t>
  </si>
  <si>
    <t>ALP M lak asfaltový penetrační po 9 kg</t>
  </si>
  <si>
    <t>62852251</t>
  </si>
  <si>
    <t>Pás modifikovaný asfalt Elastek 40 special mineral</t>
  </si>
  <si>
    <t>(17,2+0,2)*3,2*1,1*1,05</t>
  </si>
  <si>
    <t>628522691</t>
  </si>
  <si>
    <t>Pás modifikovaný asfalt Glastek AL 40 mineral</t>
  </si>
  <si>
    <t>998711101R00</t>
  </si>
  <si>
    <t xml:space="preserve">Přesun hmot pro izolace proti vodě, výšky do 6 m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</si>
  <si>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</si>
  <si>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</si>
  <si>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</si>
  <si>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</si>
  <si>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</si>
  <si>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</si>
  <si>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</si>
  <si>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</si>
  <si>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</si>
  <si>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</si>
  <si>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</si>
  <si>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</si>
  <si>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979990121R00</t>
  </si>
  <si>
    <t xml:space="preserve">Poplatek za skládku suti - asfaltové pásy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</si>
  <si>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</si>
  <si>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</si>
  <si>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</si>
  <si>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</si>
  <si>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</si>
  <si>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</si>
  <si>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</si>
  <si>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</si>
  <si>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SAREP a.s., Jezerůvky 525/7, 621 00 Brno</t>
  </si>
  <si>
    <t>Těsnicí roh vnější do spoje stěna - opěrná stěna, FD fólie, lepení, D+M, viz TZ.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</si>
</sst>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7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D1" sqref="D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Sanace vlhkého zdiva uliční stěny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73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6" t="s">
        <v>227</v>
      </c>
      <c r="D8" s="206"/>
      <c r="E8" s="207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6" t="str">
        <f>Projektant</f>
        <v>SAREP a.s., Jezerůvky 525/7, 621 00 Brno</v>
      </c>
      <c r="D9" s="206"/>
      <c r="E9" s="207"/>
      <c r="F9" s="13"/>
      <c r="G9" s="34"/>
      <c r="H9" s="35"/>
    </row>
    <row r="10" spans="1:57" x14ac:dyDescent="0.2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6"/>
      <c r="D11" s="206"/>
      <c r="E11" s="206"/>
      <c r="F11" s="39" t="s">
        <v>16</v>
      </c>
      <c r="G11" s="40">
        <v>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204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Rekapitulace!A23</f>
        <v>Ztížené výrobní podmínky</v>
      </c>
      <c r="E15" s="58"/>
      <c r="F15" s="59"/>
      <c r="G15" s="56">
        <f>Rekapitulace!I23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Rekapitulace!A24</f>
        <v>Oborová přirážka</v>
      </c>
      <c r="E16" s="60"/>
      <c r="F16" s="61"/>
      <c r="G16" s="56">
        <f>Rekapitulace!I24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Rekapitulace!A25</f>
        <v>Přesun stavebních kapacit</v>
      </c>
      <c r="E17" s="60"/>
      <c r="F17" s="61"/>
      <c r="G17" s="56">
        <f>Rekapitulace!I25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Rekapitulace!A26</f>
        <v>Mimostaveništní doprava</v>
      </c>
      <c r="E18" s="60"/>
      <c r="F18" s="61"/>
      <c r="G18" s="56">
        <f>Rekapitulace!I26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Rekapitulace!A27</f>
        <v>Zařízení staveniště</v>
      </c>
      <c r="E19" s="60"/>
      <c r="F19" s="61"/>
      <c r="G19" s="56">
        <f>Rekapitulace!I27</f>
        <v>0</v>
      </c>
    </row>
    <row r="20" spans="1:7" ht="15.95" customHeight="1" x14ac:dyDescent="0.2">
      <c r="A20" s="64"/>
      <c r="B20" s="55"/>
      <c r="C20" s="56"/>
      <c r="D20" s="9" t="str">
        <f>Rekapitulace!A28</f>
        <v>Provoz investora</v>
      </c>
      <c r="E20" s="60"/>
      <c r="F20" s="61"/>
      <c r="G20" s="56">
        <f>Rekapitulace!I28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Rekapitulace!A29</f>
        <v>Kompletační činnost (IČD)</v>
      </c>
      <c r="E21" s="60"/>
      <c r="F21" s="61"/>
      <c r="G21" s="56">
        <f>Rekapitulace!I29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211">
        <f>C23-F32</f>
        <v>0</v>
      </c>
      <c r="G30" s="212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211">
        <f>ROUND(PRODUCT(F30,C31/100),0)</f>
        <v>0</v>
      </c>
      <c r="G31" s="212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1">
        <v>0</v>
      </c>
      <c r="G32" s="212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1">
        <f>ROUND(PRODUCT(F32,C33/100),0)</f>
        <v>0</v>
      </c>
      <c r="G33" s="212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 x14ac:dyDescent="0.2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 x14ac:dyDescent="0.2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 x14ac:dyDescent="0.2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 x14ac:dyDescent="0.2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 x14ac:dyDescent="0.2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 x14ac:dyDescent="0.2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 x14ac:dyDescent="0.2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 x14ac:dyDescent="0.2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 x14ac:dyDescent="0.2">
      <c r="B46" s="215"/>
      <c r="C46" s="215"/>
      <c r="D46" s="215"/>
      <c r="E46" s="215"/>
      <c r="F46" s="215"/>
      <c r="G46" s="215"/>
    </row>
    <row r="47" spans="1:8" x14ac:dyDescent="0.2">
      <c r="B47" s="215"/>
      <c r="C47" s="215"/>
      <c r="D47" s="215"/>
      <c r="E47" s="215"/>
      <c r="F47" s="215"/>
      <c r="G47" s="215"/>
    </row>
    <row r="48" spans="1:8" x14ac:dyDescent="0.2">
      <c r="B48" s="215"/>
      <c r="C48" s="215"/>
      <c r="D48" s="215"/>
      <c r="E48" s="215"/>
      <c r="F48" s="215"/>
      <c r="G48" s="215"/>
    </row>
    <row r="49" spans="2:7" x14ac:dyDescent="0.2">
      <c r="B49" s="215"/>
      <c r="C49" s="215"/>
      <c r="D49" s="215"/>
      <c r="E49" s="215"/>
      <c r="F49" s="215"/>
      <c r="G49" s="215"/>
    </row>
    <row r="50" spans="2:7" x14ac:dyDescent="0.2">
      <c r="B50" s="215"/>
      <c r="C50" s="215"/>
      <c r="D50" s="215"/>
      <c r="E50" s="215"/>
      <c r="F50" s="215"/>
      <c r="G50" s="215"/>
    </row>
    <row r="51" spans="2:7" x14ac:dyDescent="0.2">
      <c r="B51" s="215"/>
      <c r="C51" s="215"/>
      <c r="D51" s="215"/>
      <c r="E51" s="215"/>
      <c r="F51" s="215"/>
      <c r="G51" s="215"/>
    </row>
    <row r="52" spans="2:7" x14ac:dyDescent="0.2">
      <c r="B52" s="215"/>
      <c r="C52" s="215"/>
      <c r="D52" s="215"/>
      <c r="E52" s="215"/>
      <c r="F52" s="215"/>
      <c r="G52" s="215"/>
    </row>
    <row r="53" spans="2:7" x14ac:dyDescent="0.2">
      <c r="B53" s="215"/>
      <c r="C53" s="215"/>
      <c r="D53" s="215"/>
      <c r="E53" s="215"/>
      <c r="F53" s="215"/>
      <c r="G53" s="215"/>
    </row>
    <row r="54" spans="2:7" x14ac:dyDescent="0.2">
      <c r="B54" s="215"/>
      <c r="C54" s="215"/>
      <c r="D54" s="215"/>
      <c r="E54" s="215"/>
      <c r="F54" s="215"/>
      <c r="G54" s="215"/>
    </row>
    <row r="55" spans="2:7" x14ac:dyDescent="0.2">
      <c r="B55" s="215"/>
      <c r="C55" s="215"/>
      <c r="D55" s="215"/>
      <c r="E55" s="215"/>
      <c r="F55" s="215"/>
      <c r="G55" s="21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H31" sqref="H31:I3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6" t="s">
        <v>48</v>
      </c>
      <c r="B1" s="217"/>
      <c r="C1" s="97" t="str">
        <f>CONCATENATE(cislostavby," ",nazevstavby)</f>
        <v>1 Sanace vlhkého zdiva Kamenná 42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 x14ac:dyDescent="0.25">
      <c r="A2" s="218" t="s">
        <v>50</v>
      </c>
      <c r="B2" s="219"/>
      <c r="C2" s="103" t="str">
        <f>CONCATENATE(cisloobjektu," ",nazevobjektu)</f>
        <v>1 Stávající objekt</v>
      </c>
      <c r="D2" s="104"/>
      <c r="E2" s="105"/>
      <c r="F2" s="104"/>
      <c r="G2" s="220" t="s">
        <v>80</v>
      </c>
      <c r="H2" s="221"/>
      <c r="I2" s="22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Položky!BA42</f>
        <v>0</v>
      </c>
      <c r="F7" s="202">
        <f>Položky!BB42</f>
        <v>0</v>
      </c>
      <c r="G7" s="202">
        <f>Položky!BC42</f>
        <v>0</v>
      </c>
      <c r="H7" s="202">
        <f>Položky!BD42</f>
        <v>0</v>
      </c>
      <c r="I7" s="203">
        <f>Položky!BE42</f>
        <v>0</v>
      </c>
    </row>
    <row r="8" spans="1:9" s="35" customFormat="1" x14ac:dyDescent="0.2">
      <c r="A8" s="200" t="str">
        <f>Položky!B43</f>
        <v>2</v>
      </c>
      <c r="B8" s="115" t="str">
        <f>Položky!C43</f>
        <v>Základy a zvláštní zakládání</v>
      </c>
      <c r="C8" s="66"/>
      <c r="D8" s="116"/>
      <c r="E8" s="201">
        <f>Položky!BA47</f>
        <v>0</v>
      </c>
      <c r="F8" s="202">
        <f>Položky!BB47</f>
        <v>0</v>
      </c>
      <c r="G8" s="202">
        <f>Položky!BC47</f>
        <v>0</v>
      </c>
      <c r="H8" s="202">
        <f>Položky!BD47</f>
        <v>0</v>
      </c>
      <c r="I8" s="203">
        <f>Položky!BE47</f>
        <v>0</v>
      </c>
    </row>
    <row r="9" spans="1:9" s="35" customFormat="1" x14ac:dyDescent="0.2">
      <c r="A9" s="200" t="str">
        <f>Položky!B48</f>
        <v>3</v>
      </c>
      <c r="B9" s="115" t="str">
        <f>Položky!C48</f>
        <v>Svislé a kompletní konstrukce</v>
      </c>
      <c r="C9" s="66"/>
      <c r="D9" s="116"/>
      <c r="E9" s="201">
        <f>Položky!BA51</f>
        <v>0</v>
      </c>
      <c r="F9" s="202">
        <f>Položky!BB51</f>
        <v>0</v>
      </c>
      <c r="G9" s="202">
        <f>Položky!BC51</f>
        <v>0</v>
      </c>
      <c r="H9" s="202">
        <f>Položky!BD51</f>
        <v>0</v>
      </c>
      <c r="I9" s="203">
        <f>Položky!BE51</f>
        <v>0</v>
      </c>
    </row>
    <row r="10" spans="1:9" s="35" customFormat="1" x14ac:dyDescent="0.2">
      <c r="A10" s="200" t="str">
        <f>Položky!B52</f>
        <v>5</v>
      </c>
      <c r="B10" s="115" t="str">
        <f>Položky!C52</f>
        <v>Komunikace</v>
      </c>
      <c r="C10" s="66"/>
      <c r="D10" s="116"/>
      <c r="E10" s="201">
        <f>Položky!BA65</f>
        <v>0</v>
      </c>
      <c r="F10" s="202">
        <f>Položky!BB65</f>
        <v>0</v>
      </c>
      <c r="G10" s="202">
        <f>Položky!BC65</f>
        <v>0</v>
      </c>
      <c r="H10" s="202">
        <f>Položky!BD65</f>
        <v>0</v>
      </c>
      <c r="I10" s="203">
        <f>Položky!BE65</f>
        <v>0</v>
      </c>
    </row>
    <row r="11" spans="1:9" s="35" customFormat="1" x14ac:dyDescent="0.2">
      <c r="A11" s="200" t="str">
        <f>Položky!B66</f>
        <v>62</v>
      </c>
      <c r="B11" s="115" t="str">
        <f>Položky!C66</f>
        <v>Úpravy povrchů vnější</v>
      </c>
      <c r="C11" s="66"/>
      <c r="D11" s="116"/>
      <c r="E11" s="201">
        <f>Položky!BA71</f>
        <v>0</v>
      </c>
      <c r="F11" s="202">
        <f>Položky!BB71</f>
        <v>0</v>
      </c>
      <c r="G11" s="202">
        <f>Položky!BC71</f>
        <v>0</v>
      </c>
      <c r="H11" s="202">
        <f>Položky!BD71</f>
        <v>0</v>
      </c>
      <c r="I11" s="203">
        <f>Položky!BE71</f>
        <v>0</v>
      </c>
    </row>
    <row r="12" spans="1:9" s="35" customFormat="1" x14ac:dyDescent="0.2">
      <c r="A12" s="200" t="str">
        <f>Položky!B72</f>
        <v>91</v>
      </c>
      <c r="B12" s="115" t="str">
        <f>Položky!C72</f>
        <v>Doplňující práce na komunikaci</v>
      </c>
      <c r="C12" s="66"/>
      <c r="D12" s="116"/>
      <c r="E12" s="201">
        <f>Položky!BA74</f>
        <v>0</v>
      </c>
      <c r="F12" s="202">
        <f>Položky!BB74</f>
        <v>0</v>
      </c>
      <c r="G12" s="202">
        <f>Položky!BC74</f>
        <v>0</v>
      </c>
      <c r="H12" s="202">
        <f>Položky!BD74</f>
        <v>0</v>
      </c>
      <c r="I12" s="203">
        <f>Položky!BE74</f>
        <v>0</v>
      </c>
    </row>
    <row r="13" spans="1:9" s="35" customFormat="1" x14ac:dyDescent="0.2">
      <c r="A13" s="200" t="str">
        <f>Položky!B75</f>
        <v>96</v>
      </c>
      <c r="B13" s="115" t="str">
        <f>Položky!C75</f>
        <v>Bourání konstrukcí</v>
      </c>
      <c r="C13" s="66"/>
      <c r="D13" s="116"/>
      <c r="E13" s="201">
        <f>Položky!BA78</f>
        <v>0</v>
      </c>
      <c r="F13" s="202">
        <f>Položky!BB78</f>
        <v>0</v>
      </c>
      <c r="G13" s="202">
        <f>Položky!BC78</f>
        <v>0</v>
      </c>
      <c r="H13" s="202">
        <f>Položky!BD78</f>
        <v>0</v>
      </c>
      <c r="I13" s="203">
        <f>Položky!BE78</f>
        <v>0</v>
      </c>
    </row>
    <row r="14" spans="1:9" s="35" customFormat="1" x14ac:dyDescent="0.2">
      <c r="A14" s="200" t="str">
        <f>Položky!B79</f>
        <v>97</v>
      </c>
      <c r="B14" s="115" t="str">
        <f>Položky!C79</f>
        <v>Prorážení otvorů</v>
      </c>
      <c r="C14" s="66"/>
      <c r="D14" s="116"/>
      <c r="E14" s="201">
        <f>Položky!BA83</f>
        <v>0</v>
      </c>
      <c r="F14" s="202">
        <f>Položky!BB83</f>
        <v>0</v>
      </c>
      <c r="G14" s="202">
        <f>Položky!BC83</f>
        <v>0</v>
      </c>
      <c r="H14" s="202">
        <f>Položky!BD83</f>
        <v>0</v>
      </c>
      <c r="I14" s="203">
        <f>Položky!BE83</f>
        <v>0</v>
      </c>
    </row>
    <row r="15" spans="1:9" s="35" customFormat="1" x14ac:dyDescent="0.2">
      <c r="A15" s="200" t="str">
        <f>Položky!B84</f>
        <v>99</v>
      </c>
      <c r="B15" s="115" t="str">
        <f>Položky!C84</f>
        <v>Staveništní přesun hmot</v>
      </c>
      <c r="C15" s="66"/>
      <c r="D15" s="116"/>
      <c r="E15" s="201">
        <f>Položky!BA86</f>
        <v>0</v>
      </c>
      <c r="F15" s="202">
        <f>Položky!BB86</f>
        <v>0</v>
      </c>
      <c r="G15" s="202">
        <f>Položky!BC86</f>
        <v>0</v>
      </c>
      <c r="H15" s="202">
        <f>Položky!BD86</f>
        <v>0</v>
      </c>
      <c r="I15" s="203">
        <f>Položky!BE86</f>
        <v>0</v>
      </c>
    </row>
    <row r="16" spans="1:9" s="35" customFormat="1" x14ac:dyDescent="0.2">
      <c r="A16" s="200" t="str">
        <f>Položky!B87</f>
        <v>711</v>
      </c>
      <c r="B16" s="115" t="str">
        <f>Položky!C87</f>
        <v>Izolace proti vodě</v>
      </c>
      <c r="C16" s="66"/>
      <c r="D16" s="116"/>
      <c r="E16" s="201">
        <f>Položky!BA108</f>
        <v>0</v>
      </c>
      <c r="F16" s="202">
        <f>Položky!BB108</f>
        <v>0</v>
      </c>
      <c r="G16" s="202">
        <f>Položky!BC108</f>
        <v>0</v>
      </c>
      <c r="H16" s="202">
        <f>Položky!BD108</f>
        <v>0</v>
      </c>
      <c r="I16" s="203">
        <f>Položky!BE108</f>
        <v>0</v>
      </c>
    </row>
    <row r="17" spans="1:57" s="35" customFormat="1" ht="13.5" thickBot="1" x14ac:dyDescent="0.25">
      <c r="A17" s="200" t="str">
        <f>Položky!B109</f>
        <v>D96</v>
      </c>
      <c r="B17" s="115" t="str">
        <f>Položky!C109</f>
        <v>Přesuny suti a vybouraných hmot</v>
      </c>
      <c r="C17" s="66"/>
      <c r="D17" s="116"/>
      <c r="E17" s="201">
        <f>Položky!BA116</f>
        <v>0</v>
      </c>
      <c r="F17" s="202">
        <f>Položky!BB116</f>
        <v>0</v>
      </c>
      <c r="G17" s="202">
        <f>Položky!BC116</f>
        <v>0</v>
      </c>
      <c r="H17" s="202">
        <f>Položky!BD116</f>
        <v>0</v>
      </c>
      <c r="I17" s="203">
        <f>Položky!BE116</f>
        <v>0</v>
      </c>
    </row>
    <row r="18" spans="1:57" s="123" customFormat="1" ht="13.5" thickBot="1" x14ac:dyDescent="0.25">
      <c r="A18" s="117"/>
      <c r="B18" s="118" t="s">
        <v>57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</row>
    <row r="19" spans="1:57" x14ac:dyDescent="0.2">
      <c r="A19" s="66"/>
      <c r="B19" s="66"/>
      <c r="C19" s="66"/>
      <c r="D19" s="66"/>
      <c r="E19" s="66"/>
      <c r="F19" s="66"/>
      <c r="G19" s="66"/>
      <c r="H19" s="66"/>
      <c r="I19" s="66"/>
    </row>
    <row r="20" spans="1:57" ht="19.5" customHeight="1" x14ac:dyDescent="0.25">
      <c r="A20" s="107" t="s">
        <v>58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57" ht="13.5" thickBot="1" x14ac:dyDescent="0.25">
      <c r="A21" s="77"/>
      <c r="B21" s="77"/>
      <c r="C21" s="77"/>
      <c r="D21" s="77"/>
      <c r="E21" s="77"/>
      <c r="F21" s="77"/>
      <c r="G21" s="77"/>
      <c r="H21" s="77"/>
      <c r="I21" s="77"/>
    </row>
    <row r="22" spans="1:57" x14ac:dyDescent="0.2">
      <c r="A22" s="71" t="s">
        <v>59</v>
      </c>
      <c r="B22" s="72"/>
      <c r="C22" s="72"/>
      <c r="D22" s="125"/>
      <c r="E22" s="126" t="s">
        <v>60</v>
      </c>
      <c r="F22" s="127" t="s">
        <v>61</v>
      </c>
      <c r="G22" s="128" t="s">
        <v>62</v>
      </c>
      <c r="H22" s="129"/>
      <c r="I22" s="130" t="s">
        <v>60</v>
      </c>
    </row>
    <row r="23" spans="1:57" x14ac:dyDescent="0.2">
      <c r="A23" s="64" t="s">
        <v>219</v>
      </c>
      <c r="B23" s="55"/>
      <c r="C23" s="55"/>
      <c r="D23" s="131"/>
      <c r="E23" s="132"/>
      <c r="F23" s="133"/>
      <c r="G23" s="134">
        <f t="shared" ref="G23:G30" si="0">CHOOSE(BA23+1,HSV+PSV,HSV+PSV+Mont,HSV+PSV+Dodavka+Mont,HSV,PSV,Mont,Dodavka,Mont+Dodavka,0)</f>
        <v>0</v>
      </c>
      <c r="H23" s="135"/>
      <c r="I23" s="136">
        <f t="shared" ref="I23:I30" si="1">E23+F23*G23/100</f>
        <v>0</v>
      </c>
      <c r="BA23">
        <v>0</v>
      </c>
    </row>
    <row r="24" spans="1:57" x14ac:dyDescent="0.2">
      <c r="A24" s="64" t="s">
        <v>220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 x14ac:dyDescent="0.2">
      <c r="A25" s="64" t="s">
        <v>221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0</v>
      </c>
    </row>
    <row r="26" spans="1:57" x14ac:dyDescent="0.2">
      <c r="A26" s="64" t="s">
        <v>222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0</v>
      </c>
    </row>
    <row r="27" spans="1:57" x14ac:dyDescent="0.2">
      <c r="A27" s="64" t="s">
        <v>223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1</v>
      </c>
    </row>
    <row r="28" spans="1:57" x14ac:dyDescent="0.2">
      <c r="A28" s="64" t="s">
        <v>224</v>
      </c>
      <c r="B28" s="55"/>
      <c r="C28" s="55"/>
      <c r="D28" s="131"/>
      <c r="E28" s="132"/>
      <c r="F28" s="133"/>
      <c r="G28" s="134">
        <f t="shared" si="0"/>
        <v>0</v>
      </c>
      <c r="H28" s="135"/>
      <c r="I28" s="136">
        <f t="shared" si="1"/>
        <v>0</v>
      </c>
      <c r="BA28">
        <v>1</v>
      </c>
    </row>
    <row r="29" spans="1:57" x14ac:dyDescent="0.2">
      <c r="A29" s="64" t="s">
        <v>225</v>
      </c>
      <c r="B29" s="55"/>
      <c r="C29" s="55"/>
      <c r="D29" s="131"/>
      <c r="E29" s="132"/>
      <c r="F29" s="133"/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57" x14ac:dyDescent="0.2">
      <c r="A30" s="64" t="s">
        <v>226</v>
      </c>
      <c r="B30" s="55"/>
      <c r="C30" s="55"/>
      <c r="D30" s="131"/>
      <c r="E30" s="132"/>
      <c r="F30" s="133"/>
      <c r="G30" s="134">
        <f t="shared" si="0"/>
        <v>0</v>
      </c>
      <c r="H30" s="135"/>
      <c r="I30" s="136">
        <f t="shared" si="1"/>
        <v>0</v>
      </c>
      <c r="BA30">
        <v>2</v>
      </c>
    </row>
    <row r="31" spans="1:57" ht="13.5" thickBot="1" x14ac:dyDescent="0.25">
      <c r="A31" s="137"/>
      <c r="B31" s="138" t="s">
        <v>63</v>
      </c>
      <c r="C31" s="139"/>
      <c r="D31" s="140"/>
      <c r="E31" s="141"/>
      <c r="F31" s="142"/>
      <c r="G31" s="142"/>
      <c r="H31" s="223">
        <f>SUM(I23:I30)</f>
        <v>0</v>
      </c>
      <c r="I31" s="224"/>
    </row>
    <row r="33" spans="2:9" x14ac:dyDescent="0.2">
      <c r="B33" s="123"/>
      <c r="F33" s="143"/>
      <c r="G33" s="144"/>
      <c r="H33" s="144"/>
      <c r="I33" s="145"/>
    </row>
    <row r="34" spans="2:9" x14ac:dyDescent="0.2">
      <c r="F34" s="143"/>
      <c r="G34" s="144"/>
      <c r="H34" s="144"/>
      <c r="I34" s="145"/>
    </row>
    <row r="35" spans="2:9" x14ac:dyDescent="0.2">
      <c r="F35" s="143"/>
      <c r="G35" s="144"/>
      <c r="H35" s="144"/>
      <c r="I35" s="145"/>
    </row>
    <row r="36" spans="2:9" x14ac:dyDescent="0.2">
      <c r="F36" s="143"/>
      <c r="G36" s="144"/>
      <c r="H36" s="144"/>
      <c r="I36" s="145"/>
    </row>
    <row r="37" spans="2:9" x14ac:dyDescent="0.2">
      <c r="F37" s="143"/>
      <c r="G37" s="144"/>
      <c r="H37" s="144"/>
      <c r="I37" s="145"/>
    </row>
    <row r="38" spans="2:9" x14ac:dyDescent="0.2">
      <c r="F38" s="143"/>
      <c r="G38" s="144"/>
      <c r="H38" s="144"/>
      <c r="I38" s="145"/>
    </row>
    <row r="39" spans="2:9" x14ac:dyDescent="0.2">
      <c r="F39" s="143"/>
      <c r="G39" s="144"/>
      <c r="H39" s="144"/>
      <c r="I39" s="145"/>
    </row>
    <row r="40" spans="2:9" x14ac:dyDescent="0.2">
      <c r="F40" s="143"/>
      <c r="G40" s="144"/>
      <c r="H40" s="144"/>
      <c r="I40" s="145"/>
    </row>
    <row r="41" spans="2:9" x14ac:dyDescent="0.2">
      <c r="F41" s="143"/>
      <c r="G41" s="144"/>
      <c r="H41" s="144"/>
      <c r="I41" s="145"/>
    </row>
    <row r="42" spans="2:9" x14ac:dyDescent="0.2">
      <c r="F42" s="143"/>
      <c r="G42" s="144"/>
      <c r="H42" s="144"/>
      <c r="I42" s="145"/>
    </row>
    <row r="43" spans="2:9" x14ac:dyDescent="0.2">
      <c r="F43" s="143"/>
      <c r="G43" s="144"/>
      <c r="H43" s="144"/>
      <c r="I43" s="145"/>
    </row>
    <row r="44" spans="2:9" x14ac:dyDescent="0.2">
      <c r="F44" s="143"/>
      <c r="G44" s="144"/>
      <c r="H44" s="144"/>
      <c r="I44" s="145"/>
    </row>
    <row r="45" spans="2:9" x14ac:dyDescent="0.2">
      <c r="F45" s="143"/>
      <c r="G45" s="144"/>
      <c r="H45" s="144"/>
      <c r="I45" s="145"/>
    </row>
    <row r="46" spans="2:9" x14ac:dyDescent="0.2">
      <c r="F46" s="143"/>
      <c r="G46" s="144"/>
      <c r="H46" s="144"/>
      <c r="I46" s="145"/>
    </row>
    <row r="47" spans="2:9" x14ac:dyDescent="0.2">
      <c r="F47" s="143"/>
      <c r="G47" s="144"/>
      <c r="H47" s="144"/>
      <c r="I47" s="145"/>
    </row>
    <row r="48" spans="2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9"/>
  <sheetViews>
    <sheetView showGridLines="0" showZeros="0" tabSelected="1" zoomScaleNormal="100" workbookViewId="0">
      <selection activeCell="C92" sqref="C92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7" t="s">
        <v>77</v>
      </c>
      <c r="B1" s="227"/>
      <c r="C1" s="227"/>
      <c r="D1" s="227"/>
      <c r="E1" s="227"/>
      <c r="F1" s="227"/>
      <c r="G1" s="227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1 Sanace vlhkého zdiva Kamenná 42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 x14ac:dyDescent="0.25">
      <c r="A4" s="228" t="s">
        <v>50</v>
      </c>
      <c r="B4" s="219"/>
      <c r="C4" s="103" t="str">
        <f>CONCATENATE(cisloobjektu," ",nazevobjektu)</f>
        <v>1 Stávající objekt</v>
      </c>
      <c r="D4" s="155"/>
      <c r="E4" s="229" t="str">
        <f>Rekapitulace!G2</f>
        <v>Sanace vlhkého zdiva uliční stěny</v>
      </c>
      <c r="F4" s="230"/>
      <c r="G4" s="231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81</v>
      </c>
      <c r="C8" s="173" t="s">
        <v>82</v>
      </c>
      <c r="D8" s="174" t="s">
        <v>83</v>
      </c>
      <c r="E8" s="175">
        <v>40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1">
        <v>2</v>
      </c>
      <c r="B9" s="172" t="s">
        <v>84</v>
      </c>
      <c r="C9" s="173" t="s">
        <v>85</v>
      </c>
      <c r="D9" s="174" t="s">
        <v>83</v>
      </c>
      <c r="E9" s="175">
        <v>9.9827999999999992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</v>
      </c>
    </row>
    <row r="10" spans="1:104" x14ac:dyDescent="0.2">
      <c r="A10" s="178"/>
      <c r="B10" s="180"/>
      <c r="C10" s="225" t="s">
        <v>86</v>
      </c>
      <c r="D10" s="226"/>
      <c r="E10" s="181">
        <v>9.9827999999999992</v>
      </c>
      <c r="F10" s="182"/>
      <c r="G10" s="183"/>
      <c r="M10" s="179" t="s">
        <v>86</v>
      </c>
      <c r="O10" s="170"/>
    </row>
    <row r="11" spans="1:104" ht="22.5" x14ac:dyDescent="0.2">
      <c r="A11" s="171">
        <v>3</v>
      </c>
      <c r="B11" s="172" t="s">
        <v>87</v>
      </c>
      <c r="C11" s="173" t="s">
        <v>88</v>
      </c>
      <c r="D11" s="174" t="s">
        <v>89</v>
      </c>
      <c r="E11" s="175">
        <v>5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</v>
      </c>
    </row>
    <row r="12" spans="1:104" x14ac:dyDescent="0.2">
      <c r="A12" s="171">
        <v>4</v>
      </c>
      <c r="B12" s="172" t="s">
        <v>90</v>
      </c>
      <c r="C12" s="173" t="s">
        <v>91</v>
      </c>
      <c r="D12" s="174" t="s">
        <v>92</v>
      </c>
      <c r="E12" s="175">
        <v>63.0657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0"/>
      <c r="C13" s="225" t="s">
        <v>93</v>
      </c>
      <c r="D13" s="226"/>
      <c r="E13" s="181">
        <v>64.063999999999993</v>
      </c>
      <c r="F13" s="182"/>
      <c r="G13" s="183"/>
      <c r="M13" s="179" t="s">
        <v>93</v>
      </c>
      <c r="O13" s="170"/>
    </row>
    <row r="14" spans="1:104" x14ac:dyDescent="0.2">
      <c r="A14" s="178"/>
      <c r="B14" s="180"/>
      <c r="C14" s="225" t="s">
        <v>94</v>
      </c>
      <c r="D14" s="226"/>
      <c r="E14" s="181">
        <v>-0.99829999999999997</v>
      </c>
      <c r="F14" s="182"/>
      <c r="G14" s="183"/>
      <c r="M14" s="179" t="s">
        <v>94</v>
      </c>
      <c r="O14" s="170"/>
    </row>
    <row r="15" spans="1:104" x14ac:dyDescent="0.2">
      <c r="A15" s="171">
        <v>5</v>
      </c>
      <c r="B15" s="172" t="s">
        <v>95</v>
      </c>
      <c r="C15" s="173" t="s">
        <v>96</v>
      </c>
      <c r="D15" s="174" t="s">
        <v>83</v>
      </c>
      <c r="E15" s="175">
        <v>58.24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6.9999999999999999E-4</v>
      </c>
    </row>
    <row r="16" spans="1:104" x14ac:dyDescent="0.2">
      <c r="A16" s="178"/>
      <c r="B16" s="180"/>
      <c r="C16" s="225" t="s">
        <v>97</v>
      </c>
      <c r="D16" s="226"/>
      <c r="E16" s="181">
        <v>58.24</v>
      </c>
      <c r="F16" s="182"/>
      <c r="G16" s="183"/>
      <c r="M16" s="179" t="s">
        <v>97</v>
      </c>
      <c r="O16" s="170"/>
    </row>
    <row r="17" spans="1:104" x14ac:dyDescent="0.2">
      <c r="A17" s="171">
        <v>6</v>
      </c>
      <c r="B17" s="172" t="s">
        <v>98</v>
      </c>
      <c r="C17" s="173" t="s">
        <v>99</v>
      </c>
      <c r="D17" s="174" t="s">
        <v>83</v>
      </c>
      <c r="E17" s="175">
        <v>58.24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 x14ac:dyDescent="0.2">
      <c r="A18" s="178"/>
      <c r="B18" s="180"/>
      <c r="C18" s="225" t="s">
        <v>97</v>
      </c>
      <c r="D18" s="226"/>
      <c r="E18" s="181">
        <v>58.24</v>
      </c>
      <c r="F18" s="182"/>
      <c r="G18" s="183"/>
      <c r="M18" s="179" t="s">
        <v>97</v>
      </c>
      <c r="O18" s="170"/>
    </row>
    <row r="19" spans="1:104" x14ac:dyDescent="0.2">
      <c r="A19" s="171">
        <v>7</v>
      </c>
      <c r="B19" s="172" t="s">
        <v>100</v>
      </c>
      <c r="C19" s="173" t="s">
        <v>101</v>
      </c>
      <c r="D19" s="174" t="s">
        <v>83</v>
      </c>
      <c r="E19" s="175">
        <v>58.24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8.0000000000000004E-4</v>
      </c>
    </row>
    <row r="20" spans="1:104" x14ac:dyDescent="0.2">
      <c r="A20" s="178"/>
      <c r="B20" s="180"/>
      <c r="C20" s="225" t="s">
        <v>97</v>
      </c>
      <c r="D20" s="226"/>
      <c r="E20" s="181">
        <v>58.24</v>
      </c>
      <c r="F20" s="182"/>
      <c r="G20" s="183"/>
      <c r="M20" s="179" t="s">
        <v>97</v>
      </c>
      <c r="O20" s="170"/>
    </row>
    <row r="21" spans="1:104" x14ac:dyDescent="0.2">
      <c r="A21" s="171">
        <v>8</v>
      </c>
      <c r="B21" s="172" t="s">
        <v>102</v>
      </c>
      <c r="C21" s="173" t="s">
        <v>103</v>
      </c>
      <c r="D21" s="174" t="s">
        <v>92</v>
      </c>
      <c r="E21" s="175">
        <v>63.0657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8"/>
      <c r="B22" s="180"/>
      <c r="C22" s="225" t="s">
        <v>93</v>
      </c>
      <c r="D22" s="226"/>
      <c r="E22" s="181">
        <v>64.063999999999993</v>
      </c>
      <c r="F22" s="182"/>
      <c r="G22" s="183"/>
      <c r="M22" s="179" t="s">
        <v>93</v>
      </c>
      <c r="O22" s="170"/>
    </row>
    <row r="23" spans="1:104" x14ac:dyDescent="0.2">
      <c r="A23" s="178"/>
      <c r="B23" s="180"/>
      <c r="C23" s="225" t="s">
        <v>94</v>
      </c>
      <c r="D23" s="226"/>
      <c r="E23" s="181">
        <v>-0.99829999999999997</v>
      </c>
      <c r="F23" s="182"/>
      <c r="G23" s="183"/>
      <c r="M23" s="179" t="s">
        <v>94</v>
      </c>
      <c r="O23" s="170"/>
    </row>
    <row r="24" spans="1:104" x14ac:dyDescent="0.2">
      <c r="A24" s="171">
        <v>9</v>
      </c>
      <c r="B24" s="172" t="s">
        <v>104</v>
      </c>
      <c r="C24" s="173" t="s">
        <v>105</v>
      </c>
      <c r="D24" s="174" t="s">
        <v>92</v>
      </c>
      <c r="E24" s="175">
        <v>63.0657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 x14ac:dyDescent="0.2">
      <c r="A25" s="178"/>
      <c r="B25" s="180"/>
      <c r="C25" s="225" t="s">
        <v>93</v>
      </c>
      <c r="D25" s="226"/>
      <c r="E25" s="181">
        <v>64.063999999999993</v>
      </c>
      <c r="F25" s="182"/>
      <c r="G25" s="183"/>
      <c r="M25" s="179" t="s">
        <v>93</v>
      </c>
      <c r="O25" s="170"/>
    </row>
    <row r="26" spans="1:104" x14ac:dyDescent="0.2">
      <c r="A26" s="178"/>
      <c r="B26" s="180"/>
      <c r="C26" s="225" t="s">
        <v>94</v>
      </c>
      <c r="D26" s="226"/>
      <c r="E26" s="181">
        <v>-0.99829999999999997</v>
      </c>
      <c r="F26" s="182"/>
      <c r="G26" s="183"/>
      <c r="M26" s="179" t="s">
        <v>94</v>
      </c>
      <c r="O26" s="170"/>
    </row>
    <row r="27" spans="1:104" ht="22.5" x14ac:dyDescent="0.2">
      <c r="A27" s="171">
        <v>10</v>
      </c>
      <c r="B27" s="172" t="s">
        <v>106</v>
      </c>
      <c r="C27" s="173" t="s">
        <v>107</v>
      </c>
      <c r="D27" s="174" t="s">
        <v>92</v>
      </c>
      <c r="E27" s="175">
        <v>126.1314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 x14ac:dyDescent="0.2">
      <c r="A28" s="178"/>
      <c r="B28" s="180"/>
      <c r="C28" s="225" t="s">
        <v>108</v>
      </c>
      <c r="D28" s="226"/>
      <c r="E28" s="181">
        <v>128.12799999999999</v>
      </c>
      <c r="F28" s="182"/>
      <c r="G28" s="183"/>
      <c r="M28" s="179" t="s">
        <v>108</v>
      </c>
      <c r="O28" s="170"/>
    </row>
    <row r="29" spans="1:104" x14ac:dyDescent="0.2">
      <c r="A29" s="178"/>
      <c r="B29" s="180"/>
      <c r="C29" s="225" t="s">
        <v>109</v>
      </c>
      <c r="D29" s="226"/>
      <c r="E29" s="181">
        <v>-1.9965999999999999</v>
      </c>
      <c r="F29" s="182"/>
      <c r="G29" s="183"/>
      <c r="M29" s="179" t="s">
        <v>109</v>
      </c>
      <c r="O29" s="170"/>
    </row>
    <row r="30" spans="1:104" x14ac:dyDescent="0.2">
      <c r="A30" s="171">
        <v>11</v>
      </c>
      <c r="B30" s="172" t="s">
        <v>110</v>
      </c>
      <c r="C30" s="173" t="s">
        <v>111</v>
      </c>
      <c r="D30" s="174" t="s">
        <v>92</v>
      </c>
      <c r="E30" s="175">
        <v>126.1314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 x14ac:dyDescent="0.2">
      <c r="A31" s="178"/>
      <c r="B31" s="180"/>
      <c r="C31" s="225" t="s">
        <v>108</v>
      </c>
      <c r="D31" s="226"/>
      <c r="E31" s="181">
        <v>128.12799999999999</v>
      </c>
      <c r="F31" s="182"/>
      <c r="G31" s="183"/>
      <c r="M31" s="179" t="s">
        <v>108</v>
      </c>
      <c r="O31" s="170"/>
    </row>
    <row r="32" spans="1:104" x14ac:dyDescent="0.2">
      <c r="A32" s="178"/>
      <c r="B32" s="180"/>
      <c r="C32" s="225" t="s">
        <v>109</v>
      </c>
      <c r="D32" s="226"/>
      <c r="E32" s="181">
        <v>-1.9965999999999999</v>
      </c>
      <c r="F32" s="182"/>
      <c r="G32" s="183"/>
      <c r="M32" s="179" t="s">
        <v>109</v>
      </c>
      <c r="O32" s="170"/>
    </row>
    <row r="33" spans="1:104" x14ac:dyDescent="0.2">
      <c r="A33" s="171">
        <v>12</v>
      </c>
      <c r="B33" s="172" t="s">
        <v>112</v>
      </c>
      <c r="C33" s="173" t="s">
        <v>113</v>
      </c>
      <c r="D33" s="174" t="s">
        <v>92</v>
      </c>
      <c r="E33" s="175">
        <v>63.0657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">
      <c r="A34" s="178"/>
      <c r="B34" s="180"/>
      <c r="C34" s="225" t="s">
        <v>93</v>
      </c>
      <c r="D34" s="226"/>
      <c r="E34" s="181">
        <v>64.063999999999993</v>
      </c>
      <c r="F34" s="182"/>
      <c r="G34" s="183"/>
      <c r="M34" s="179" t="s">
        <v>93</v>
      </c>
      <c r="O34" s="170"/>
    </row>
    <row r="35" spans="1:104" x14ac:dyDescent="0.2">
      <c r="A35" s="178"/>
      <c r="B35" s="180"/>
      <c r="C35" s="225" t="s">
        <v>94</v>
      </c>
      <c r="D35" s="226"/>
      <c r="E35" s="181">
        <v>-0.99829999999999997</v>
      </c>
      <c r="F35" s="182"/>
      <c r="G35" s="183"/>
      <c r="M35" s="179" t="s">
        <v>94</v>
      </c>
      <c r="O35" s="170"/>
    </row>
    <row r="36" spans="1:104" x14ac:dyDescent="0.2">
      <c r="A36" s="171">
        <v>13</v>
      </c>
      <c r="B36" s="172" t="s">
        <v>114</v>
      </c>
      <c r="C36" s="173" t="s">
        <v>115</v>
      </c>
      <c r="D36" s="174" t="s">
        <v>92</v>
      </c>
      <c r="E36" s="175">
        <v>63.0657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8"/>
      <c r="B37" s="180"/>
      <c r="C37" s="225" t="s">
        <v>93</v>
      </c>
      <c r="D37" s="226"/>
      <c r="E37" s="181">
        <v>64.063999999999993</v>
      </c>
      <c r="F37" s="182"/>
      <c r="G37" s="183"/>
      <c r="M37" s="179" t="s">
        <v>93</v>
      </c>
      <c r="O37" s="170"/>
    </row>
    <row r="38" spans="1:104" x14ac:dyDescent="0.2">
      <c r="A38" s="178"/>
      <c r="B38" s="180"/>
      <c r="C38" s="225" t="s">
        <v>94</v>
      </c>
      <c r="D38" s="226"/>
      <c r="E38" s="181">
        <v>-0.99829999999999997</v>
      </c>
      <c r="F38" s="182"/>
      <c r="G38" s="183"/>
      <c r="M38" s="179" t="s">
        <v>94</v>
      </c>
      <c r="O38" s="170"/>
    </row>
    <row r="39" spans="1:104" ht="22.5" x14ac:dyDescent="0.2">
      <c r="A39" s="171">
        <v>14</v>
      </c>
      <c r="B39" s="172" t="s">
        <v>116</v>
      </c>
      <c r="C39" s="173" t="s">
        <v>117</v>
      </c>
      <c r="D39" s="174" t="s">
        <v>118</v>
      </c>
      <c r="E39" s="175">
        <v>1</v>
      </c>
      <c r="F39" s="175">
        <v>0</v>
      </c>
      <c r="G39" s="176">
        <f>E39*F39</f>
        <v>0</v>
      </c>
      <c r="O39" s="170">
        <v>2</v>
      </c>
      <c r="AA39" s="146">
        <v>12</v>
      </c>
      <c r="AB39" s="146">
        <v>0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12</v>
      </c>
      <c r="CB39" s="177">
        <v>0</v>
      </c>
      <c r="CZ39" s="146">
        <v>0</v>
      </c>
    </row>
    <row r="40" spans="1:104" ht="22.5" x14ac:dyDescent="0.2">
      <c r="A40" s="171">
        <v>15</v>
      </c>
      <c r="B40" s="172" t="s">
        <v>119</v>
      </c>
      <c r="C40" s="173" t="s">
        <v>120</v>
      </c>
      <c r="D40" s="174" t="s">
        <v>118</v>
      </c>
      <c r="E40" s="175">
        <v>1</v>
      </c>
      <c r="F40" s="175">
        <v>0</v>
      </c>
      <c r="G40" s="176">
        <f>E40*F40</f>
        <v>0</v>
      </c>
      <c r="O40" s="170">
        <v>2</v>
      </c>
      <c r="AA40" s="146">
        <v>12</v>
      </c>
      <c r="AB40" s="146">
        <v>0</v>
      </c>
      <c r="AC40" s="146">
        <v>2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12</v>
      </c>
      <c r="CB40" s="177">
        <v>0</v>
      </c>
      <c r="CZ40" s="146">
        <v>0</v>
      </c>
    </row>
    <row r="41" spans="1:104" ht="22.5" x14ac:dyDescent="0.2">
      <c r="A41" s="171">
        <v>16</v>
      </c>
      <c r="B41" s="172" t="s">
        <v>121</v>
      </c>
      <c r="C41" s="173" t="s">
        <v>122</v>
      </c>
      <c r="D41" s="174" t="s">
        <v>118</v>
      </c>
      <c r="E41" s="175">
        <v>1</v>
      </c>
      <c r="F41" s="175">
        <v>0</v>
      </c>
      <c r="G41" s="176">
        <f>E41*F41</f>
        <v>0</v>
      </c>
      <c r="O41" s="170">
        <v>2</v>
      </c>
      <c r="AA41" s="146">
        <v>12</v>
      </c>
      <c r="AB41" s="146">
        <v>0</v>
      </c>
      <c r="AC41" s="146">
        <v>39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12</v>
      </c>
      <c r="CB41" s="177">
        <v>0</v>
      </c>
      <c r="CZ41" s="146">
        <v>0</v>
      </c>
    </row>
    <row r="42" spans="1:104" x14ac:dyDescent="0.2">
      <c r="A42" s="184"/>
      <c r="B42" s="185" t="s">
        <v>75</v>
      </c>
      <c r="C42" s="186" t="str">
        <f>CONCATENATE(B7," ",C7)</f>
        <v>1 Zemní práce</v>
      </c>
      <c r="D42" s="187"/>
      <c r="E42" s="188"/>
      <c r="F42" s="189"/>
      <c r="G42" s="190">
        <f>SUM(G7:G41)</f>
        <v>0</v>
      </c>
      <c r="O42" s="170">
        <v>4</v>
      </c>
      <c r="BA42" s="191">
        <f>SUM(BA7:BA41)</f>
        <v>0</v>
      </c>
      <c r="BB42" s="191">
        <f>SUM(BB7:BB41)</f>
        <v>0</v>
      </c>
      <c r="BC42" s="191">
        <f>SUM(BC7:BC41)</f>
        <v>0</v>
      </c>
      <c r="BD42" s="191">
        <f>SUM(BD7:BD41)</f>
        <v>0</v>
      </c>
      <c r="BE42" s="191">
        <f>SUM(BE7:BE41)</f>
        <v>0</v>
      </c>
    </row>
    <row r="43" spans="1:104" x14ac:dyDescent="0.2">
      <c r="A43" s="163" t="s">
        <v>72</v>
      </c>
      <c r="B43" s="164" t="s">
        <v>123</v>
      </c>
      <c r="C43" s="165" t="s">
        <v>124</v>
      </c>
      <c r="D43" s="166"/>
      <c r="E43" s="167"/>
      <c r="F43" s="167"/>
      <c r="G43" s="168"/>
      <c r="H43" s="169"/>
      <c r="I43" s="169"/>
      <c r="O43" s="170">
        <v>1</v>
      </c>
    </row>
    <row r="44" spans="1:104" ht="22.5" x14ac:dyDescent="0.2">
      <c r="A44" s="171">
        <v>17</v>
      </c>
      <c r="B44" s="172" t="s">
        <v>125</v>
      </c>
      <c r="C44" s="173" t="s">
        <v>126</v>
      </c>
      <c r="D44" s="174" t="s">
        <v>83</v>
      </c>
      <c r="E44" s="175">
        <v>63.884999999999998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</v>
      </c>
    </row>
    <row r="45" spans="1:104" x14ac:dyDescent="0.2">
      <c r="A45" s="178"/>
      <c r="B45" s="180"/>
      <c r="C45" s="225" t="s">
        <v>127</v>
      </c>
      <c r="D45" s="226"/>
      <c r="E45" s="181">
        <v>55.68</v>
      </c>
      <c r="F45" s="182"/>
      <c r="G45" s="183"/>
      <c r="M45" s="179" t="s">
        <v>127</v>
      </c>
      <c r="O45" s="170"/>
    </row>
    <row r="46" spans="1:104" x14ac:dyDescent="0.2">
      <c r="A46" s="178"/>
      <c r="B46" s="180"/>
      <c r="C46" s="225" t="s">
        <v>128</v>
      </c>
      <c r="D46" s="226"/>
      <c r="E46" s="181">
        <v>8.2050000000000001</v>
      </c>
      <c r="F46" s="182"/>
      <c r="G46" s="183"/>
      <c r="M46" s="179" t="s">
        <v>128</v>
      </c>
      <c r="O46" s="170"/>
    </row>
    <row r="47" spans="1:104" x14ac:dyDescent="0.2">
      <c r="A47" s="184"/>
      <c r="B47" s="185" t="s">
        <v>75</v>
      </c>
      <c r="C47" s="186" t="str">
        <f>CONCATENATE(B43," ",C43)</f>
        <v>2 Základy a zvláštní zakládání</v>
      </c>
      <c r="D47" s="187"/>
      <c r="E47" s="188"/>
      <c r="F47" s="189"/>
      <c r="G47" s="190">
        <f>SUM(G43:G46)</f>
        <v>0</v>
      </c>
      <c r="O47" s="170">
        <v>4</v>
      </c>
      <c r="BA47" s="191">
        <f>SUM(BA43:BA46)</f>
        <v>0</v>
      </c>
      <c r="BB47" s="191">
        <f>SUM(BB43:BB46)</f>
        <v>0</v>
      </c>
      <c r="BC47" s="191">
        <f>SUM(BC43:BC46)</f>
        <v>0</v>
      </c>
      <c r="BD47" s="191">
        <f>SUM(BD43:BD46)</f>
        <v>0</v>
      </c>
      <c r="BE47" s="191">
        <f>SUM(BE43:BE46)</f>
        <v>0</v>
      </c>
    </row>
    <row r="48" spans="1:104" x14ac:dyDescent="0.2">
      <c r="A48" s="163" t="s">
        <v>72</v>
      </c>
      <c r="B48" s="164" t="s">
        <v>129</v>
      </c>
      <c r="C48" s="165" t="s">
        <v>130</v>
      </c>
      <c r="D48" s="166"/>
      <c r="E48" s="167"/>
      <c r="F48" s="167"/>
      <c r="G48" s="168"/>
      <c r="H48" s="169"/>
      <c r="I48" s="169"/>
      <c r="O48" s="170">
        <v>1</v>
      </c>
    </row>
    <row r="49" spans="1:104" ht="22.5" x14ac:dyDescent="0.2">
      <c r="A49" s="171">
        <v>18</v>
      </c>
      <c r="B49" s="172" t="s">
        <v>131</v>
      </c>
      <c r="C49" s="173" t="s">
        <v>132</v>
      </c>
      <c r="D49" s="174" t="s">
        <v>83</v>
      </c>
      <c r="E49" s="175">
        <v>5.5679999999999996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0.12756999999999999</v>
      </c>
    </row>
    <row r="50" spans="1:104" x14ac:dyDescent="0.2">
      <c r="A50" s="178"/>
      <c r="B50" s="180"/>
      <c r="C50" s="225" t="s">
        <v>133</v>
      </c>
      <c r="D50" s="226"/>
      <c r="E50" s="181">
        <v>5.5679999999999996</v>
      </c>
      <c r="F50" s="182"/>
      <c r="G50" s="183"/>
      <c r="M50" s="179" t="s">
        <v>133</v>
      </c>
      <c r="O50" s="170"/>
    </row>
    <row r="51" spans="1:104" x14ac:dyDescent="0.2">
      <c r="A51" s="184"/>
      <c r="B51" s="185" t="s">
        <v>75</v>
      </c>
      <c r="C51" s="186" t="str">
        <f>CONCATENATE(B48," ",C48)</f>
        <v>3 Svislé a kompletní konstrukce</v>
      </c>
      <c r="D51" s="187"/>
      <c r="E51" s="188"/>
      <c r="F51" s="189"/>
      <c r="G51" s="190">
        <f>SUM(G48:G50)</f>
        <v>0</v>
      </c>
      <c r="O51" s="170">
        <v>4</v>
      </c>
      <c r="BA51" s="191">
        <f>SUM(BA48:BA50)</f>
        <v>0</v>
      </c>
      <c r="BB51" s="191">
        <f>SUM(BB48:BB50)</f>
        <v>0</v>
      </c>
      <c r="BC51" s="191">
        <f>SUM(BC48:BC50)</f>
        <v>0</v>
      </c>
      <c r="BD51" s="191">
        <f>SUM(BD48:BD50)</f>
        <v>0</v>
      </c>
      <c r="BE51" s="191">
        <f>SUM(BE48:BE50)</f>
        <v>0</v>
      </c>
    </row>
    <row r="52" spans="1:104" x14ac:dyDescent="0.2">
      <c r="A52" s="163" t="s">
        <v>72</v>
      </c>
      <c r="B52" s="164" t="s">
        <v>134</v>
      </c>
      <c r="C52" s="165" t="s">
        <v>135</v>
      </c>
      <c r="D52" s="166"/>
      <c r="E52" s="167"/>
      <c r="F52" s="167"/>
      <c r="G52" s="168"/>
      <c r="H52" s="169"/>
      <c r="I52" s="169"/>
      <c r="O52" s="170">
        <v>1</v>
      </c>
    </row>
    <row r="53" spans="1:104" x14ac:dyDescent="0.2">
      <c r="A53" s="171">
        <v>19</v>
      </c>
      <c r="B53" s="172" t="s">
        <v>136</v>
      </c>
      <c r="C53" s="173" t="s">
        <v>137</v>
      </c>
      <c r="D53" s="174" t="s">
        <v>83</v>
      </c>
      <c r="E53" s="175">
        <v>9.9827999999999992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0.41810000000000003</v>
      </c>
    </row>
    <row r="54" spans="1:104" x14ac:dyDescent="0.2">
      <c r="A54" s="178"/>
      <c r="B54" s="180"/>
      <c r="C54" s="225" t="s">
        <v>86</v>
      </c>
      <c r="D54" s="226"/>
      <c r="E54" s="181">
        <v>9.9827999999999992</v>
      </c>
      <c r="F54" s="182"/>
      <c r="G54" s="183"/>
      <c r="M54" s="179" t="s">
        <v>86</v>
      </c>
      <c r="O54" s="170"/>
    </row>
    <row r="55" spans="1:104" x14ac:dyDescent="0.2">
      <c r="A55" s="171">
        <v>20</v>
      </c>
      <c r="B55" s="172" t="s">
        <v>138</v>
      </c>
      <c r="C55" s="173" t="s">
        <v>139</v>
      </c>
      <c r="D55" s="174" t="s">
        <v>83</v>
      </c>
      <c r="E55" s="175">
        <v>9.9827999999999992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6.5199999999999998E-3</v>
      </c>
    </row>
    <row r="56" spans="1:104" x14ac:dyDescent="0.2">
      <c r="A56" s="178"/>
      <c r="B56" s="180"/>
      <c r="C56" s="225" t="s">
        <v>86</v>
      </c>
      <c r="D56" s="226"/>
      <c r="E56" s="181">
        <v>9.9827999999999992</v>
      </c>
      <c r="F56" s="182"/>
      <c r="G56" s="183"/>
      <c r="M56" s="179" t="s">
        <v>86</v>
      </c>
      <c r="O56" s="170"/>
    </row>
    <row r="57" spans="1:104" x14ac:dyDescent="0.2">
      <c r="A57" s="171">
        <v>21</v>
      </c>
      <c r="B57" s="172" t="s">
        <v>140</v>
      </c>
      <c r="C57" s="173" t="s">
        <v>141</v>
      </c>
      <c r="D57" s="174" t="s">
        <v>83</v>
      </c>
      <c r="E57" s="175">
        <v>9.9827999999999992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6.0999999999999997E-4</v>
      </c>
    </row>
    <row r="58" spans="1:104" x14ac:dyDescent="0.2">
      <c r="A58" s="178"/>
      <c r="B58" s="180"/>
      <c r="C58" s="225" t="s">
        <v>86</v>
      </c>
      <c r="D58" s="226"/>
      <c r="E58" s="181">
        <v>9.9827999999999992</v>
      </c>
      <c r="F58" s="182"/>
      <c r="G58" s="183"/>
      <c r="M58" s="179" t="s">
        <v>86</v>
      </c>
      <c r="O58" s="170"/>
    </row>
    <row r="59" spans="1:104" x14ac:dyDescent="0.2">
      <c r="A59" s="171">
        <v>22</v>
      </c>
      <c r="B59" s="172" t="s">
        <v>142</v>
      </c>
      <c r="C59" s="173" t="s">
        <v>143</v>
      </c>
      <c r="D59" s="174" t="s">
        <v>83</v>
      </c>
      <c r="E59" s="175">
        <v>9.9827999999999992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0</v>
      </c>
      <c r="AC59" s="146">
        <v>0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0</v>
      </c>
      <c r="CZ59" s="146">
        <v>0.12966</v>
      </c>
    </row>
    <row r="60" spans="1:104" x14ac:dyDescent="0.2">
      <c r="A60" s="178"/>
      <c r="B60" s="180"/>
      <c r="C60" s="225" t="s">
        <v>86</v>
      </c>
      <c r="D60" s="226"/>
      <c r="E60" s="181">
        <v>9.9827999999999992</v>
      </c>
      <c r="F60" s="182"/>
      <c r="G60" s="183"/>
      <c r="M60" s="179" t="s">
        <v>86</v>
      </c>
      <c r="O60" s="170"/>
    </row>
    <row r="61" spans="1:104" x14ac:dyDescent="0.2">
      <c r="A61" s="171">
        <v>23</v>
      </c>
      <c r="B61" s="172" t="s">
        <v>144</v>
      </c>
      <c r="C61" s="173" t="s">
        <v>145</v>
      </c>
      <c r="D61" s="174" t="s">
        <v>83</v>
      </c>
      <c r="E61" s="175">
        <v>9.9827999999999992</v>
      </c>
      <c r="F61" s="175">
        <v>0</v>
      </c>
      <c r="G61" s="176">
        <f>E61*F61</f>
        <v>0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1</v>
      </c>
      <c r="CZ61" s="146">
        <v>7.349E-2</v>
      </c>
    </row>
    <row r="62" spans="1:104" x14ac:dyDescent="0.2">
      <c r="A62" s="178"/>
      <c r="B62" s="180"/>
      <c r="C62" s="225" t="s">
        <v>86</v>
      </c>
      <c r="D62" s="226"/>
      <c r="E62" s="181">
        <v>9.9827999999999992</v>
      </c>
      <c r="F62" s="182"/>
      <c r="G62" s="183"/>
      <c r="M62" s="179" t="s">
        <v>86</v>
      </c>
      <c r="O62" s="170"/>
    </row>
    <row r="63" spans="1:104" x14ac:dyDescent="0.2">
      <c r="A63" s="171">
        <v>24</v>
      </c>
      <c r="B63" s="172" t="s">
        <v>146</v>
      </c>
      <c r="C63" s="173" t="s">
        <v>147</v>
      </c>
      <c r="D63" s="174" t="s">
        <v>83</v>
      </c>
      <c r="E63" s="175">
        <v>9.9827999999999992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6.0899999999999999E-3</v>
      </c>
    </row>
    <row r="64" spans="1:104" x14ac:dyDescent="0.2">
      <c r="A64" s="178"/>
      <c r="B64" s="180"/>
      <c r="C64" s="225" t="s">
        <v>86</v>
      </c>
      <c r="D64" s="226"/>
      <c r="E64" s="181">
        <v>9.9827999999999992</v>
      </c>
      <c r="F64" s="182"/>
      <c r="G64" s="183"/>
      <c r="M64" s="179" t="s">
        <v>86</v>
      </c>
      <c r="O64" s="170"/>
    </row>
    <row r="65" spans="1:104" x14ac:dyDescent="0.2">
      <c r="A65" s="184"/>
      <c r="B65" s="185" t="s">
        <v>75</v>
      </c>
      <c r="C65" s="186" t="str">
        <f>CONCATENATE(B52," ",C52)</f>
        <v>5 Komunikace</v>
      </c>
      <c r="D65" s="187"/>
      <c r="E65" s="188"/>
      <c r="F65" s="189"/>
      <c r="G65" s="190">
        <f>SUM(G52:G64)</f>
        <v>0</v>
      </c>
      <c r="O65" s="170">
        <v>4</v>
      </c>
      <c r="BA65" s="191">
        <f>SUM(BA52:BA64)</f>
        <v>0</v>
      </c>
      <c r="BB65" s="191">
        <f>SUM(BB52:BB64)</f>
        <v>0</v>
      </c>
      <c r="BC65" s="191">
        <f>SUM(BC52:BC64)</f>
        <v>0</v>
      </c>
      <c r="BD65" s="191">
        <f>SUM(BD52:BD64)</f>
        <v>0</v>
      </c>
      <c r="BE65" s="191">
        <f>SUM(BE52:BE64)</f>
        <v>0</v>
      </c>
    </row>
    <row r="66" spans="1:104" x14ac:dyDescent="0.2">
      <c r="A66" s="163" t="s">
        <v>72</v>
      </c>
      <c r="B66" s="164" t="s">
        <v>148</v>
      </c>
      <c r="C66" s="165" t="s">
        <v>149</v>
      </c>
      <c r="D66" s="166"/>
      <c r="E66" s="167"/>
      <c r="F66" s="167"/>
      <c r="G66" s="168"/>
      <c r="H66" s="169"/>
      <c r="I66" s="169"/>
      <c r="O66" s="170">
        <v>1</v>
      </c>
    </row>
    <row r="67" spans="1:104" x14ac:dyDescent="0.2">
      <c r="A67" s="171">
        <v>25</v>
      </c>
      <c r="B67" s="172" t="s">
        <v>150</v>
      </c>
      <c r="C67" s="173" t="s">
        <v>151</v>
      </c>
      <c r="D67" s="174" t="s">
        <v>83</v>
      </c>
      <c r="E67" s="175">
        <v>53.32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6.2899999999999996E-3</v>
      </c>
    </row>
    <row r="68" spans="1:104" x14ac:dyDescent="0.2">
      <c r="A68" s="178"/>
      <c r="B68" s="180"/>
      <c r="C68" s="225" t="s">
        <v>152</v>
      </c>
      <c r="D68" s="226"/>
      <c r="E68" s="181">
        <v>53.32</v>
      </c>
      <c r="F68" s="182"/>
      <c r="G68" s="183"/>
      <c r="M68" s="179" t="s">
        <v>152</v>
      </c>
      <c r="O68" s="170"/>
    </row>
    <row r="69" spans="1:104" ht="22.5" x14ac:dyDescent="0.2">
      <c r="A69" s="171">
        <v>26</v>
      </c>
      <c r="B69" s="172" t="s">
        <v>153</v>
      </c>
      <c r="C69" s="173" t="s">
        <v>154</v>
      </c>
      <c r="D69" s="174" t="s">
        <v>83</v>
      </c>
      <c r="E69" s="175">
        <v>60.9</v>
      </c>
      <c r="F69" s="175">
        <v>0</v>
      </c>
      <c r="G69" s="176">
        <f>E69*F69</f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1</v>
      </c>
      <c r="CZ69" s="146">
        <v>3.6150000000000002E-2</v>
      </c>
    </row>
    <row r="70" spans="1:104" x14ac:dyDescent="0.2">
      <c r="A70" s="178"/>
      <c r="B70" s="180"/>
      <c r="C70" s="225" t="s">
        <v>155</v>
      </c>
      <c r="D70" s="226"/>
      <c r="E70" s="181">
        <v>60.9</v>
      </c>
      <c r="F70" s="182"/>
      <c r="G70" s="183"/>
      <c r="M70" s="179" t="s">
        <v>155</v>
      </c>
      <c r="O70" s="170"/>
    </row>
    <row r="71" spans="1:104" x14ac:dyDescent="0.2">
      <c r="A71" s="184"/>
      <c r="B71" s="185" t="s">
        <v>75</v>
      </c>
      <c r="C71" s="186" t="str">
        <f>CONCATENATE(B66," ",C66)</f>
        <v>62 Úpravy povrchů vnější</v>
      </c>
      <c r="D71" s="187"/>
      <c r="E71" s="188"/>
      <c r="F71" s="189"/>
      <c r="G71" s="190">
        <f>SUM(G66:G70)</f>
        <v>0</v>
      </c>
      <c r="O71" s="170">
        <v>4</v>
      </c>
      <c r="BA71" s="191">
        <f>SUM(BA66:BA70)</f>
        <v>0</v>
      </c>
      <c r="BB71" s="191">
        <f>SUM(BB66:BB70)</f>
        <v>0</v>
      </c>
      <c r="BC71" s="191">
        <f>SUM(BC66:BC70)</f>
        <v>0</v>
      </c>
      <c r="BD71" s="191">
        <f>SUM(BD66:BD70)</f>
        <v>0</v>
      </c>
      <c r="BE71" s="191">
        <f>SUM(BE66:BE70)</f>
        <v>0</v>
      </c>
    </row>
    <row r="72" spans="1:104" x14ac:dyDescent="0.2">
      <c r="A72" s="163" t="s">
        <v>72</v>
      </c>
      <c r="B72" s="164" t="s">
        <v>156</v>
      </c>
      <c r="C72" s="165" t="s">
        <v>157</v>
      </c>
      <c r="D72" s="166"/>
      <c r="E72" s="167"/>
      <c r="F72" s="167"/>
      <c r="G72" s="168"/>
      <c r="H72" s="169"/>
      <c r="I72" s="169"/>
      <c r="O72" s="170">
        <v>1</v>
      </c>
    </row>
    <row r="73" spans="1:104" ht="22.5" x14ac:dyDescent="0.2">
      <c r="A73" s="171">
        <v>27</v>
      </c>
      <c r="B73" s="172" t="s">
        <v>158</v>
      </c>
      <c r="C73" s="173" t="s">
        <v>159</v>
      </c>
      <c r="D73" s="174" t="s">
        <v>160</v>
      </c>
      <c r="E73" s="175">
        <v>2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0.11693000000000001</v>
      </c>
    </row>
    <row r="74" spans="1:104" x14ac:dyDescent="0.2">
      <c r="A74" s="184"/>
      <c r="B74" s="185" t="s">
        <v>75</v>
      </c>
      <c r="C74" s="186" t="str">
        <f>CONCATENATE(B72," ",C72)</f>
        <v>91 Doplňující práce na komunikaci</v>
      </c>
      <c r="D74" s="187"/>
      <c r="E74" s="188"/>
      <c r="F74" s="189"/>
      <c r="G74" s="190">
        <f>SUM(G72:G73)</f>
        <v>0</v>
      </c>
      <c r="O74" s="170">
        <v>4</v>
      </c>
      <c r="BA74" s="191">
        <f>SUM(BA72:BA73)</f>
        <v>0</v>
      </c>
      <c r="BB74" s="191">
        <f>SUM(BB72:BB73)</f>
        <v>0</v>
      </c>
      <c r="BC74" s="191">
        <f>SUM(BC72:BC73)</f>
        <v>0</v>
      </c>
      <c r="BD74" s="191">
        <f>SUM(BD72:BD73)</f>
        <v>0</v>
      </c>
      <c r="BE74" s="191">
        <f>SUM(BE72:BE73)</f>
        <v>0</v>
      </c>
    </row>
    <row r="75" spans="1:104" x14ac:dyDescent="0.2">
      <c r="A75" s="163" t="s">
        <v>72</v>
      </c>
      <c r="B75" s="164" t="s">
        <v>161</v>
      </c>
      <c r="C75" s="165" t="s">
        <v>162</v>
      </c>
      <c r="D75" s="166"/>
      <c r="E75" s="167"/>
      <c r="F75" s="167"/>
      <c r="G75" s="168"/>
      <c r="H75" s="169"/>
      <c r="I75" s="169"/>
      <c r="O75" s="170">
        <v>1</v>
      </c>
    </row>
    <row r="76" spans="1:104" x14ac:dyDescent="0.2">
      <c r="A76" s="171">
        <v>28</v>
      </c>
      <c r="B76" s="172" t="s">
        <v>163</v>
      </c>
      <c r="C76" s="173" t="s">
        <v>164</v>
      </c>
      <c r="D76" s="174" t="s">
        <v>83</v>
      </c>
      <c r="E76" s="175">
        <v>55.68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6.7000000000000002E-4</v>
      </c>
    </row>
    <row r="77" spans="1:104" x14ac:dyDescent="0.2">
      <c r="A77" s="178"/>
      <c r="B77" s="180"/>
      <c r="C77" s="225" t="s">
        <v>165</v>
      </c>
      <c r="D77" s="226"/>
      <c r="E77" s="181">
        <v>55.68</v>
      </c>
      <c r="F77" s="182"/>
      <c r="G77" s="183"/>
      <c r="M77" s="179" t="s">
        <v>165</v>
      </c>
      <c r="O77" s="170"/>
    </row>
    <row r="78" spans="1:104" x14ac:dyDescent="0.2">
      <c r="A78" s="184"/>
      <c r="B78" s="185" t="s">
        <v>75</v>
      </c>
      <c r="C78" s="186" t="str">
        <f>CONCATENATE(B75," ",C75)</f>
        <v>96 Bourání konstrukcí</v>
      </c>
      <c r="D78" s="187"/>
      <c r="E78" s="188"/>
      <c r="F78" s="189"/>
      <c r="G78" s="190">
        <f>SUM(G75:G77)</f>
        <v>0</v>
      </c>
      <c r="O78" s="170">
        <v>4</v>
      </c>
      <c r="BA78" s="191">
        <f>SUM(BA75:BA77)</f>
        <v>0</v>
      </c>
      <c r="BB78" s="191">
        <f>SUM(BB75:BB77)</f>
        <v>0</v>
      </c>
      <c r="BC78" s="191">
        <f>SUM(BC75:BC77)</f>
        <v>0</v>
      </c>
      <c r="BD78" s="191">
        <f>SUM(BD75:BD77)</f>
        <v>0</v>
      </c>
      <c r="BE78" s="191">
        <f>SUM(BE75:BE77)</f>
        <v>0</v>
      </c>
    </row>
    <row r="79" spans="1:104" x14ac:dyDescent="0.2">
      <c r="A79" s="163" t="s">
        <v>72</v>
      </c>
      <c r="B79" s="164" t="s">
        <v>166</v>
      </c>
      <c r="C79" s="165" t="s">
        <v>167</v>
      </c>
      <c r="D79" s="166"/>
      <c r="E79" s="167"/>
      <c r="F79" s="167"/>
      <c r="G79" s="168"/>
      <c r="H79" s="169"/>
      <c r="I79" s="169"/>
      <c r="O79" s="170">
        <v>1</v>
      </c>
    </row>
    <row r="80" spans="1:104" x14ac:dyDescent="0.2">
      <c r="A80" s="171">
        <v>29</v>
      </c>
      <c r="B80" s="172" t="s">
        <v>168</v>
      </c>
      <c r="C80" s="173" t="s">
        <v>169</v>
      </c>
      <c r="D80" s="174" t="s">
        <v>83</v>
      </c>
      <c r="E80" s="175">
        <v>63.884999999999998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1</v>
      </c>
      <c r="CZ80" s="146">
        <v>0</v>
      </c>
    </row>
    <row r="81" spans="1:104" x14ac:dyDescent="0.2">
      <c r="A81" s="178"/>
      <c r="B81" s="180"/>
      <c r="C81" s="225" t="s">
        <v>127</v>
      </c>
      <c r="D81" s="226"/>
      <c r="E81" s="181">
        <v>55.68</v>
      </c>
      <c r="F81" s="182"/>
      <c r="G81" s="183"/>
      <c r="M81" s="179" t="s">
        <v>127</v>
      </c>
      <c r="O81" s="170"/>
    </row>
    <row r="82" spans="1:104" x14ac:dyDescent="0.2">
      <c r="A82" s="178"/>
      <c r="B82" s="180"/>
      <c r="C82" s="225" t="s">
        <v>128</v>
      </c>
      <c r="D82" s="226"/>
      <c r="E82" s="181">
        <v>8.2050000000000001</v>
      </c>
      <c r="F82" s="182"/>
      <c r="G82" s="183"/>
      <c r="M82" s="179" t="s">
        <v>128</v>
      </c>
      <c r="O82" s="170"/>
    </row>
    <row r="83" spans="1:104" x14ac:dyDescent="0.2">
      <c r="A83" s="184"/>
      <c r="B83" s="185" t="s">
        <v>75</v>
      </c>
      <c r="C83" s="186" t="str">
        <f>CONCATENATE(B79," ",C79)</f>
        <v>97 Prorážení otvorů</v>
      </c>
      <c r="D83" s="187"/>
      <c r="E83" s="188"/>
      <c r="F83" s="189"/>
      <c r="G83" s="190">
        <f>SUM(G79:G82)</f>
        <v>0</v>
      </c>
      <c r="O83" s="170">
        <v>4</v>
      </c>
      <c r="BA83" s="191">
        <f>SUM(BA79:BA82)</f>
        <v>0</v>
      </c>
      <c r="BB83" s="191">
        <f>SUM(BB79:BB82)</f>
        <v>0</v>
      </c>
      <c r="BC83" s="191">
        <f>SUM(BC79:BC82)</f>
        <v>0</v>
      </c>
      <c r="BD83" s="191">
        <f>SUM(BD79:BD82)</f>
        <v>0</v>
      </c>
      <c r="BE83" s="191">
        <f>SUM(BE79:BE82)</f>
        <v>0</v>
      </c>
    </row>
    <row r="84" spans="1:104" x14ac:dyDescent="0.2">
      <c r="A84" s="163" t="s">
        <v>72</v>
      </c>
      <c r="B84" s="164" t="s">
        <v>170</v>
      </c>
      <c r="C84" s="165" t="s">
        <v>171</v>
      </c>
      <c r="D84" s="166"/>
      <c r="E84" s="167"/>
      <c r="F84" s="167"/>
      <c r="G84" s="168"/>
      <c r="H84" s="169"/>
      <c r="I84" s="169"/>
      <c r="O84" s="170">
        <v>1</v>
      </c>
    </row>
    <row r="85" spans="1:104" x14ac:dyDescent="0.2">
      <c r="A85" s="171">
        <v>30</v>
      </c>
      <c r="B85" s="172" t="s">
        <v>172</v>
      </c>
      <c r="C85" s="173" t="s">
        <v>173</v>
      </c>
      <c r="D85" s="174" t="s">
        <v>174</v>
      </c>
      <c r="E85" s="175">
        <v>9.9395402760000007</v>
      </c>
      <c r="F85" s="175">
        <v>0</v>
      </c>
      <c r="G85" s="176">
        <f>E85*F85</f>
        <v>0</v>
      </c>
      <c r="O85" s="170">
        <v>2</v>
      </c>
      <c r="AA85" s="146">
        <v>7</v>
      </c>
      <c r="AB85" s="146">
        <v>1</v>
      </c>
      <c r="AC85" s="146">
        <v>2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7</v>
      </c>
      <c r="CB85" s="177">
        <v>1</v>
      </c>
      <c r="CZ85" s="146">
        <v>0</v>
      </c>
    </row>
    <row r="86" spans="1:104" x14ac:dyDescent="0.2">
      <c r="A86" s="184"/>
      <c r="B86" s="185" t="s">
        <v>75</v>
      </c>
      <c r="C86" s="186" t="str">
        <f>CONCATENATE(B84," ",C84)</f>
        <v>99 Staveništní přesun hmot</v>
      </c>
      <c r="D86" s="187"/>
      <c r="E86" s="188"/>
      <c r="F86" s="189"/>
      <c r="G86" s="190">
        <f>SUM(G84:G85)</f>
        <v>0</v>
      </c>
      <c r="O86" s="170">
        <v>4</v>
      </c>
      <c r="BA86" s="191">
        <f>SUM(BA84:BA85)</f>
        <v>0</v>
      </c>
      <c r="BB86" s="191">
        <f>SUM(BB84:BB85)</f>
        <v>0</v>
      </c>
      <c r="BC86" s="191">
        <f>SUM(BC84:BC85)</f>
        <v>0</v>
      </c>
      <c r="BD86" s="191">
        <f>SUM(BD84:BD85)</f>
        <v>0</v>
      </c>
      <c r="BE86" s="191">
        <f>SUM(BE84:BE85)</f>
        <v>0</v>
      </c>
    </row>
    <row r="87" spans="1:104" x14ac:dyDescent="0.2">
      <c r="A87" s="163" t="s">
        <v>72</v>
      </c>
      <c r="B87" s="164" t="s">
        <v>175</v>
      </c>
      <c r="C87" s="165" t="s">
        <v>176</v>
      </c>
      <c r="D87" s="166"/>
      <c r="E87" s="167"/>
      <c r="F87" s="167"/>
      <c r="G87" s="168"/>
      <c r="H87" s="169"/>
      <c r="I87" s="169"/>
      <c r="O87" s="170">
        <v>1</v>
      </c>
    </row>
    <row r="88" spans="1:104" x14ac:dyDescent="0.2">
      <c r="A88" s="171">
        <v>31</v>
      </c>
      <c r="B88" s="172" t="s">
        <v>177</v>
      </c>
      <c r="C88" s="173" t="s">
        <v>178</v>
      </c>
      <c r="D88" s="174" t="s">
        <v>83</v>
      </c>
      <c r="E88" s="175">
        <v>55.68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7</v>
      </c>
      <c r="CZ88" s="146">
        <v>0</v>
      </c>
    </row>
    <row r="89" spans="1:104" x14ac:dyDescent="0.2">
      <c r="A89" s="178"/>
      <c r="B89" s="180"/>
      <c r="C89" s="225" t="s">
        <v>127</v>
      </c>
      <c r="D89" s="226"/>
      <c r="E89" s="181">
        <v>55.68</v>
      </c>
      <c r="F89" s="182"/>
      <c r="G89" s="183"/>
      <c r="M89" s="179" t="s">
        <v>127</v>
      </c>
      <c r="O89" s="170"/>
    </row>
    <row r="90" spans="1:104" x14ac:dyDescent="0.2">
      <c r="A90" s="171">
        <v>32</v>
      </c>
      <c r="B90" s="172" t="s">
        <v>179</v>
      </c>
      <c r="C90" s="173" t="s">
        <v>180</v>
      </c>
      <c r="D90" s="174" t="s">
        <v>83</v>
      </c>
      <c r="E90" s="175">
        <v>10.143000000000001</v>
      </c>
      <c r="F90" s="175">
        <v>0</v>
      </c>
      <c r="G90" s="176">
        <f>E90*F90</f>
        <v>0</v>
      </c>
      <c r="O90" s="170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7</v>
      </c>
      <c r="CZ90" s="146">
        <v>3.15E-3</v>
      </c>
    </row>
    <row r="91" spans="1:104" x14ac:dyDescent="0.2">
      <c r="A91" s="178"/>
      <c r="B91" s="180"/>
      <c r="C91" s="225" t="s">
        <v>181</v>
      </c>
      <c r="D91" s="226"/>
      <c r="E91" s="181">
        <v>10.143000000000001</v>
      </c>
      <c r="F91" s="182"/>
      <c r="G91" s="183"/>
      <c r="M91" s="179" t="s">
        <v>181</v>
      </c>
      <c r="O91" s="170"/>
    </row>
    <row r="92" spans="1:104" ht="22.5" x14ac:dyDescent="0.2">
      <c r="A92" s="171">
        <v>33</v>
      </c>
      <c r="B92" s="172" t="s">
        <v>182</v>
      </c>
      <c r="C92" s="173" t="s">
        <v>228</v>
      </c>
      <c r="D92" s="174" t="s">
        <v>160</v>
      </c>
      <c r="E92" s="175">
        <v>3.2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7</v>
      </c>
      <c r="CZ92" s="146">
        <v>1.1E-4</v>
      </c>
    </row>
    <row r="93" spans="1:104" x14ac:dyDescent="0.2">
      <c r="A93" s="171">
        <v>34</v>
      </c>
      <c r="B93" s="172" t="s">
        <v>183</v>
      </c>
      <c r="C93" s="173" t="s">
        <v>184</v>
      </c>
      <c r="D93" s="174" t="s">
        <v>83</v>
      </c>
      <c r="E93" s="175">
        <v>60.9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7</v>
      </c>
      <c r="CZ93" s="146">
        <v>7.1000000000000002E-4</v>
      </c>
    </row>
    <row r="94" spans="1:104" x14ac:dyDescent="0.2">
      <c r="A94" s="178"/>
      <c r="B94" s="180"/>
      <c r="C94" s="225" t="s">
        <v>185</v>
      </c>
      <c r="D94" s="226"/>
      <c r="E94" s="181">
        <v>60.9</v>
      </c>
      <c r="F94" s="182"/>
      <c r="G94" s="183"/>
      <c r="M94" s="179" t="s">
        <v>185</v>
      </c>
      <c r="O94" s="170"/>
    </row>
    <row r="95" spans="1:104" x14ac:dyDescent="0.2">
      <c r="A95" s="171">
        <v>35</v>
      </c>
      <c r="B95" s="172" t="s">
        <v>186</v>
      </c>
      <c r="C95" s="173" t="s">
        <v>187</v>
      </c>
      <c r="D95" s="174" t="s">
        <v>188</v>
      </c>
      <c r="E95" s="175">
        <v>4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7</v>
      </c>
      <c r="CZ95" s="146">
        <v>3.1E-4</v>
      </c>
    </row>
    <row r="96" spans="1:104" x14ac:dyDescent="0.2">
      <c r="A96" s="171">
        <v>36</v>
      </c>
      <c r="B96" s="172" t="s">
        <v>189</v>
      </c>
      <c r="C96" s="173" t="s">
        <v>190</v>
      </c>
      <c r="D96" s="174" t="s">
        <v>160</v>
      </c>
      <c r="E96" s="175">
        <v>17.399999999999999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7.5799999999999999E-3</v>
      </c>
    </row>
    <row r="97" spans="1:104" x14ac:dyDescent="0.2">
      <c r="A97" s="178"/>
      <c r="B97" s="180"/>
      <c r="C97" s="225" t="s">
        <v>191</v>
      </c>
      <c r="D97" s="226"/>
      <c r="E97" s="181">
        <v>17.399999999999999</v>
      </c>
      <c r="F97" s="182"/>
      <c r="G97" s="183"/>
      <c r="M97" s="179" t="s">
        <v>191</v>
      </c>
      <c r="O97" s="170"/>
    </row>
    <row r="98" spans="1:104" ht="22.5" x14ac:dyDescent="0.2">
      <c r="A98" s="171">
        <v>37</v>
      </c>
      <c r="B98" s="172" t="s">
        <v>192</v>
      </c>
      <c r="C98" s="173" t="s">
        <v>193</v>
      </c>
      <c r="D98" s="174" t="s">
        <v>83</v>
      </c>
      <c r="E98" s="175">
        <v>55.68</v>
      </c>
      <c r="F98" s="175">
        <v>0</v>
      </c>
      <c r="G98" s="176">
        <f>E98*F98</f>
        <v>0</v>
      </c>
      <c r="O98" s="170">
        <v>2</v>
      </c>
      <c r="AA98" s="146">
        <v>2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2</v>
      </c>
      <c r="CB98" s="177">
        <v>7</v>
      </c>
      <c r="CZ98" s="146">
        <v>1.92E-3</v>
      </c>
    </row>
    <row r="99" spans="1:104" x14ac:dyDescent="0.2">
      <c r="A99" s="178"/>
      <c r="B99" s="180"/>
      <c r="C99" s="225" t="s">
        <v>165</v>
      </c>
      <c r="D99" s="226"/>
      <c r="E99" s="181">
        <v>55.68</v>
      </c>
      <c r="F99" s="182"/>
      <c r="G99" s="183"/>
      <c r="M99" s="179" t="s">
        <v>165</v>
      </c>
      <c r="O99" s="170"/>
    </row>
    <row r="100" spans="1:104" x14ac:dyDescent="0.2">
      <c r="A100" s="171">
        <v>38</v>
      </c>
      <c r="B100" s="172" t="s">
        <v>194</v>
      </c>
      <c r="C100" s="173" t="s">
        <v>195</v>
      </c>
      <c r="D100" s="174" t="s">
        <v>160</v>
      </c>
      <c r="E100" s="175">
        <v>17.399999999999999</v>
      </c>
      <c r="F100" s="175">
        <v>0</v>
      </c>
      <c r="G100" s="176">
        <f>E100*F100</f>
        <v>0</v>
      </c>
      <c r="O100" s="170">
        <v>2</v>
      </c>
      <c r="AA100" s="146">
        <v>12</v>
      </c>
      <c r="AB100" s="146">
        <v>0</v>
      </c>
      <c r="AC100" s="146">
        <v>3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12</v>
      </c>
      <c r="CB100" s="177">
        <v>0</v>
      </c>
      <c r="CZ100" s="146">
        <v>0.01</v>
      </c>
    </row>
    <row r="101" spans="1:104" x14ac:dyDescent="0.2">
      <c r="A101" s="178"/>
      <c r="B101" s="180"/>
      <c r="C101" s="225" t="s">
        <v>191</v>
      </c>
      <c r="D101" s="226"/>
      <c r="E101" s="181">
        <v>17.399999999999999</v>
      </c>
      <c r="F101" s="182"/>
      <c r="G101" s="183"/>
      <c r="M101" s="179" t="s">
        <v>191</v>
      </c>
      <c r="O101" s="170"/>
    </row>
    <row r="102" spans="1:104" x14ac:dyDescent="0.2">
      <c r="A102" s="171">
        <v>39</v>
      </c>
      <c r="B102" s="172" t="s">
        <v>196</v>
      </c>
      <c r="C102" s="173" t="s">
        <v>197</v>
      </c>
      <c r="D102" s="174" t="s">
        <v>188</v>
      </c>
      <c r="E102" s="175">
        <v>1</v>
      </c>
      <c r="F102" s="175">
        <v>0</v>
      </c>
      <c r="G102" s="176">
        <f>E102*F102</f>
        <v>0</v>
      </c>
      <c r="O102" s="170">
        <v>2</v>
      </c>
      <c r="AA102" s="146">
        <v>3</v>
      </c>
      <c r="AB102" s="146">
        <v>10</v>
      </c>
      <c r="AC102" s="146" t="s">
        <v>196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3</v>
      </c>
      <c r="CB102" s="177">
        <v>10</v>
      </c>
      <c r="CZ102" s="146">
        <v>8.9999999999999993E-3</v>
      </c>
    </row>
    <row r="103" spans="1:104" x14ac:dyDescent="0.2">
      <c r="A103" s="171">
        <v>40</v>
      </c>
      <c r="B103" s="172" t="s">
        <v>198</v>
      </c>
      <c r="C103" s="173" t="s">
        <v>199</v>
      </c>
      <c r="D103" s="174" t="s">
        <v>83</v>
      </c>
      <c r="E103" s="175">
        <v>64.310400000000001</v>
      </c>
      <c r="F103" s="175">
        <v>0</v>
      </c>
      <c r="G103" s="176">
        <f>E103*F103</f>
        <v>0</v>
      </c>
      <c r="O103" s="170">
        <v>2</v>
      </c>
      <c r="AA103" s="146">
        <v>3</v>
      </c>
      <c r="AB103" s="146">
        <v>10</v>
      </c>
      <c r="AC103" s="146">
        <v>62852251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3</v>
      </c>
      <c r="CB103" s="177">
        <v>10</v>
      </c>
      <c r="CZ103" s="146">
        <v>4.5999999999999999E-3</v>
      </c>
    </row>
    <row r="104" spans="1:104" x14ac:dyDescent="0.2">
      <c r="A104" s="178"/>
      <c r="B104" s="180"/>
      <c r="C104" s="225" t="s">
        <v>200</v>
      </c>
      <c r="D104" s="226"/>
      <c r="E104" s="181">
        <v>64.310400000000001</v>
      </c>
      <c r="F104" s="182"/>
      <c r="G104" s="183"/>
      <c r="M104" s="179" t="s">
        <v>200</v>
      </c>
      <c r="O104" s="170"/>
    </row>
    <row r="105" spans="1:104" x14ac:dyDescent="0.2">
      <c r="A105" s="171">
        <v>41</v>
      </c>
      <c r="B105" s="172" t="s">
        <v>201</v>
      </c>
      <c r="C105" s="173" t="s">
        <v>202</v>
      </c>
      <c r="D105" s="174" t="s">
        <v>83</v>
      </c>
      <c r="E105" s="175">
        <v>64.310400000000001</v>
      </c>
      <c r="F105" s="175">
        <v>0</v>
      </c>
      <c r="G105" s="176">
        <f>E105*F105</f>
        <v>0</v>
      </c>
      <c r="O105" s="170">
        <v>2</v>
      </c>
      <c r="AA105" s="146">
        <v>3</v>
      </c>
      <c r="AB105" s="146">
        <v>10</v>
      </c>
      <c r="AC105" s="146">
        <v>628522691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3</v>
      </c>
      <c r="CB105" s="177">
        <v>10</v>
      </c>
      <c r="CZ105" s="146">
        <v>4.4999999999999997E-3</v>
      </c>
    </row>
    <row r="106" spans="1:104" x14ac:dyDescent="0.2">
      <c r="A106" s="178"/>
      <c r="B106" s="180"/>
      <c r="C106" s="225" t="s">
        <v>200</v>
      </c>
      <c r="D106" s="226"/>
      <c r="E106" s="181">
        <v>64.310400000000001</v>
      </c>
      <c r="F106" s="182"/>
      <c r="G106" s="183"/>
      <c r="M106" s="179" t="s">
        <v>200</v>
      </c>
      <c r="O106" s="170"/>
    </row>
    <row r="107" spans="1:104" x14ac:dyDescent="0.2">
      <c r="A107" s="171">
        <v>42</v>
      </c>
      <c r="B107" s="172" t="s">
        <v>203</v>
      </c>
      <c r="C107" s="173" t="s">
        <v>204</v>
      </c>
      <c r="D107" s="174" t="s">
        <v>174</v>
      </c>
      <c r="E107" s="175">
        <v>0.97689809000000005</v>
      </c>
      <c r="F107" s="175">
        <v>0</v>
      </c>
      <c r="G107" s="176">
        <f>E107*F107</f>
        <v>0</v>
      </c>
      <c r="O107" s="170">
        <v>2</v>
      </c>
      <c r="AA107" s="146">
        <v>7</v>
      </c>
      <c r="AB107" s="146">
        <v>1001</v>
      </c>
      <c r="AC107" s="146">
        <v>5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7</v>
      </c>
      <c r="CB107" s="177">
        <v>1001</v>
      </c>
      <c r="CZ107" s="146">
        <v>0</v>
      </c>
    </row>
    <row r="108" spans="1:104" x14ac:dyDescent="0.2">
      <c r="A108" s="184"/>
      <c r="B108" s="185" t="s">
        <v>75</v>
      </c>
      <c r="C108" s="186" t="str">
        <f>CONCATENATE(B87," ",C87)</f>
        <v>711 Izolace proti vodě</v>
      </c>
      <c r="D108" s="187"/>
      <c r="E108" s="188"/>
      <c r="F108" s="189"/>
      <c r="G108" s="190">
        <f>SUM(G87:G107)</f>
        <v>0</v>
      </c>
      <c r="O108" s="170">
        <v>4</v>
      </c>
      <c r="BA108" s="191">
        <f>SUM(BA87:BA107)</f>
        <v>0</v>
      </c>
      <c r="BB108" s="191">
        <f>SUM(BB87:BB107)</f>
        <v>0</v>
      </c>
      <c r="BC108" s="191">
        <f>SUM(BC87:BC107)</f>
        <v>0</v>
      </c>
      <c r="BD108" s="191">
        <f>SUM(BD87:BD107)</f>
        <v>0</v>
      </c>
      <c r="BE108" s="191">
        <f>SUM(BE87:BE107)</f>
        <v>0</v>
      </c>
    </row>
    <row r="109" spans="1:104" x14ac:dyDescent="0.2">
      <c r="A109" s="163" t="s">
        <v>72</v>
      </c>
      <c r="B109" s="164" t="s">
        <v>205</v>
      </c>
      <c r="C109" s="165" t="s">
        <v>206</v>
      </c>
      <c r="D109" s="166"/>
      <c r="E109" s="167"/>
      <c r="F109" s="167"/>
      <c r="G109" s="168"/>
      <c r="H109" s="169"/>
      <c r="I109" s="169"/>
      <c r="O109" s="170">
        <v>1</v>
      </c>
    </row>
    <row r="110" spans="1:104" x14ac:dyDescent="0.2">
      <c r="A110" s="171">
        <v>43</v>
      </c>
      <c r="B110" s="172" t="s">
        <v>207</v>
      </c>
      <c r="C110" s="173" t="s">
        <v>208</v>
      </c>
      <c r="D110" s="174" t="s">
        <v>174</v>
      </c>
      <c r="E110" s="175">
        <v>14.40798</v>
      </c>
      <c r="F110" s="175">
        <v>0</v>
      </c>
      <c r="G110" s="176">
        <f t="shared" ref="G110:G115" si="0">E110*F110</f>
        <v>0</v>
      </c>
      <c r="O110" s="170">
        <v>2</v>
      </c>
      <c r="AA110" s="146">
        <v>8</v>
      </c>
      <c r="AB110" s="146">
        <v>0</v>
      </c>
      <c r="AC110" s="146">
        <v>3</v>
      </c>
      <c r="AZ110" s="146">
        <v>1</v>
      </c>
      <c r="BA110" s="146">
        <f t="shared" ref="BA110:BA115" si="1">IF(AZ110=1,G110,0)</f>
        <v>0</v>
      </c>
      <c r="BB110" s="146">
        <f t="shared" ref="BB110:BB115" si="2">IF(AZ110=2,G110,0)</f>
        <v>0</v>
      </c>
      <c r="BC110" s="146">
        <f t="shared" ref="BC110:BC115" si="3">IF(AZ110=3,G110,0)</f>
        <v>0</v>
      </c>
      <c r="BD110" s="146">
        <f t="shared" ref="BD110:BD115" si="4">IF(AZ110=4,G110,0)</f>
        <v>0</v>
      </c>
      <c r="BE110" s="146">
        <f t="shared" ref="BE110:BE115" si="5">IF(AZ110=5,G110,0)</f>
        <v>0</v>
      </c>
      <c r="CA110" s="177">
        <v>8</v>
      </c>
      <c r="CB110" s="177">
        <v>0</v>
      </c>
      <c r="CZ110" s="146">
        <v>0</v>
      </c>
    </row>
    <row r="111" spans="1:104" x14ac:dyDescent="0.2">
      <c r="A111" s="171">
        <v>44</v>
      </c>
      <c r="B111" s="172" t="s">
        <v>209</v>
      </c>
      <c r="C111" s="173" t="s">
        <v>210</v>
      </c>
      <c r="D111" s="174" t="s">
        <v>174</v>
      </c>
      <c r="E111" s="175">
        <v>144.07980000000001</v>
      </c>
      <c r="F111" s="175">
        <v>0</v>
      </c>
      <c r="G111" s="176">
        <f t="shared" si="0"/>
        <v>0</v>
      </c>
      <c r="O111" s="170">
        <v>2</v>
      </c>
      <c r="AA111" s="146">
        <v>8</v>
      </c>
      <c r="AB111" s="146">
        <v>0</v>
      </c>
      <c r="AC111" s="146">
        <v>3</v>
      </c>
      <c r="AZ111" s="146">
        <v>1</v>
      </c>
      <c r="BA111" s="146">
        <f t="shared" si="1"/>
        <v>0</v>
      </c>
      <c r="BB111" s="146">
        <f t="shared" si="2"/>
        <v>0</v>
      </c>
      <c r="BC111" s="146">
        <f t="shared" si="3"/>
        <v>0</v>
      </c>
      <c r="BD111" s="146">
        <f t="shared" si="4"/>
        <v>0</v>
      </c>
      <c r="BE111" s="146">
        <f t="shared" si="5"/>
        <v>0</v>
      </c>
      <c r="CA111" s="177">
        <v>8</v>
      </c>
      <c r="CB111" s="177">
        <v>0</v>
      </c>
      <c r="CZ111" s="146">
        <v>0</v>
      </c>
    </row>
    <row r="112" spans="1:104" x14ac:dyDescent="0.2">
      <c r="A112" s="171">
        <v>45</v>
      </c>
      <c r="B112" s="172" t="s">
        <v>211</v>
      </c>
      <c r="C112" s="173" t="s">
        <v>212</v>
      </c>
      <c r="D112" s="174" t="s">
        <v>174</v>
      </c>
      <c r="E112" s="175">
        <v>14.40798</v>
      </c>
      <c r="F112" s="175">
        <v>0</v>
      </c>
      <c r="G112" s="176">
        <f t="shared" si="0"/>
        <v>0</v>
      </c>
      <c r="O112" s="170">
        <v>2</v>
      </c>
      <c r="AA112" s="146">
        <v>8</v>
      </c>
      <c r="AB112" s="146">
        <v>0</v>
      </c>
      <c r="AC112" s="146">
        <v>3</v>
      </c>
      <c r="AZ112" s="146">
        <v>1</v>
      </c>
      <c r="BA112" s="146">
        <f t="shared" si="1"/>
        <v>0</v>
      </c>
      <c r="BB112" s="146">
        <f t="shared" si="2"/>
        <v>0</v>
      </c>
      <c r="BC112" s="146">
        <f t="shared" si="3"/>
        <v>0</v>
      </c>
      <c r="BD112" s="146">
        <f t="shared" si="4"/>
        <v>0</v>
      </c>
      <c r="BE112" s="146">
        <f t="shared" si="5"/>
        <v>0</v>
      </c>
      <c r="CA112" s="177">
        <v>8</v>
      </c>
      <c r="CB112" s="177">
        <v>0</v>
      </c>
      <c r="CZ112" s="146">
        <v>0</v>
      </c>
    </row>
    <row r="113" spans="1:104" x14ac:dyDescent="0.2">
      <c r="A113" s="171">
        <v>46</v>
      </c>
      <c r="B113" s="172" t="s">
        <v>213</v>
      </c>
      <c r="C113" s="173" t="s">
        <v>214</v>
      </c>
      <c r="D113" s="174" t="s">
        <v>174</v>
      </c>
      <c r="E113" s="175">
        <v>14.40798</v>
      </c>
      <c r="F113" s="175">
        <v>0</v>
      </c>
      <c r="G113" s="176">
        <f t="shared" si="0"/>
        <v>0</v>
      </c>
      <c r="O113" s="170">
        <v>2</v>
      </c>
      <c r="AA113" s="146">
        <v>8</v>
      </c>
      <c r="AB113" s="146">
        <v>0</v>
      </c>
      <c r="AC113" s="146">
        <v>3</v>
      </c>
      <c r="AZ113" s="146">
        <v>1</v>
      </c>
      <c r="BA113" s="146">
        <f t="shared" si="1"/>
        <v>0</v>
      </c>
      <c r="BB113" s="146">
        <f t="shared" si="2"/>
        <v>0</v>
      </c>
      <c r="BC113" s="146">
        <f t="shared" si="3"/>
        <v>0</v>
      </c>
      <c r="BD113" s="146">
        <f t="shared" si="4"/>
        <v>0</v>
      </c>
      <c r="BE113" s="146">
        <f t="shared" si="5"/>
        <v>0</v>
      </c>
      <c r="CA113" s="177">
        <v>8</v>
      </c>
      <c r="CB113" s="177">
        <v>0</v>
      </c>
      <c r="CZ113" s="146">
        <v>0</v>
      </c>
    </row>
    <row r="114" spans="1:104" x14ac:dyDescent="0.2">
      <c r="A114" s="171">
        <v>47</v>
      </c>
      <c r="B114" s="172" t="s">
        <v>215</v>
      </c>
      <c r="C114" s="173" t="s">
        <v>216</v>
      </c>
      <c r="D114" s="174" t="s">
        <v>174</v>
      </c>
      <c r="E114" s="175">
        <v>13.687581</v>
      </c>
      <c r="F114" s="175">
        <v>0</v>
      </c>
      <c r="G114" s="176">
        <f t="shared" si="0"/>
        <v>0</v>
      </c>
      <c r="O114" s="170">
        <v>2</v>
      </c>
      <c r="AA114" s="146">
        <v>8</v>
      </c>
      <c r="AB114" s="146">
        <v>0</v>
      </c>
      <c r="AC114" s="146">
        <v>3</v>
      </c>
      <c r="AZ114" s="146">
        <v>1</v>
      </c>
      <c r="BA114" s="146">
        <f t="shared" si="1"/>
        <v>0</v>
      </c>
      <c r="BB114" s="146">
        <f t="shared" si="2"/>
        <v>0</v>
      </c>
      <c r="BC114" s="146">
        <f t="shared" si="3"/>
        <v>0</v>
      </c>
      <c r="BD114" s="146">
        <f t="shared" si="4"/>
        <v>0</v>
      </c>
      <c r="BE114" s="146">
        <f t="shared" si="5"/>
        <v>0</v>
      </c>
      <c r="CA114" s="177">
        <v>8</v>
      </c>
      <c r="CB114" s="177">
        <v>0</v>
      </c>
      <c r="CZ114" s="146">
        <v>0</v>
      </c>
    </row>
    <row r="115" spans="1:104" x14ac:dyDescent="0.2">
      <c r="A115" s="171">
        <v>48</v>
      </c>
      <c r="B115" s="172" t="s">
        <v>217</v>
      </c>
      <c r="C115" s="173" t="s">
        <v>218</v>
      </c>
      <c r="D115" s="174" t="s">
        <v>174</v>
      </c>
      <c r="E115" s="175">
        <v>0.72039900000000001</v>
      </c>
      <c r="F115" s="175">
        <v>0</v>
      </c>
      <c r="G115" s="176">
        <f t="shared" si="0"/>
        <v>0</v>
      </c>
      <c r="O115" s="170">
        <v>2</v>
      </c>
      <c r="AA115" s="146">
        <v>8</v>
      </c>
      <c r="AB115" s="146">
        <v>0</v>
      </c>
      <c r="AC115" s="146">
        <v>3</v>
      </c>
      <c r="AZ115" s="146">
        <v>1</v>
      </c>
      <c r="BA115" s="146">
        <f t="shared" si="1"/>
        <v>0</v>
      </c>
      <c r="BB115" s="146">
        <f t="shared" si="2"/>
        <v>0</v>
      </c>
      <c r="BC115" s="146">
        <f t="shared" si="3"/>
        <v>0</v>
      </c>
      <c r="BD115" s="146">
        <f t="shared" si="4"/>
        <v>0</v>
      </c>
      <c r="BE115" s="146">
        <f t="shared" si="5"/>
        <v>0</v>
      </c>
      <c r="CA115" s="177">
        <v>8</v>
      </c>
      <c r="CB115" s="177">
        <v>0</v>
      </c>
      <c r="CZ115" s="146">
        <v>0</v>
      </c>
    </row>
    <row r="116" spans="1:104" x14ac:dyDescent="0.2">
      <c r="A116" s="184"/>
      <c r="B116" s="185" t="s">
        <v>75</v>
      </c>
      <c r="C116" s="186" t="str">
        <f>CONCATENATE(B109," ",C109)</f>
        <v>D96 Přesuny suti a vybouraných hmot</v>
      </c>
      <c r="D116" s="187"/>
      <c r="E116" s="188"/>
      <c r="F116" s="189"/>
      <c r="G116" s="190">
        <f>SUM(G109:G115)</f>
        <v>0</v>
      </c>
      <c r="O116" s="170">
        <v>4</v>
      </c>
      <c r="BA116" s="191">
        <f>SUM(BA109:BA115)</f>
        <v>0</v>
      </c>
      <c r="BB116" s="191">
        <f>SUM(BB109:BB115)</f>
        <v>0</v>
      </c>
      <c r="BC116" s="191">
        <f>SUM(BC109:BC115)</f>
        <v>0</v>
      </c>
      <c r="BD116" s="191">
        <f>SUM(BD109:BD115)</f>
        <v>0</v>
      </c>
      <c r="BE116" s="191">
        <f>SUM(BE109:BE115)</f>
        <v>0</v>
      </c>
    </row>
    <row r="117" spans="1:104" x14ac:dyDescent="0.2">
      <c r="E117" s="146"/>
    </row>
    <row r="118" spans="1:104" x14ac:dyDescent="0.2">
      <c r="E118" s="146"/>
    </row>
    <row r="119" spans="1:104" x14ac:dyDescent="0.2">
      <c r="E119" s="146"/>
    </row>
    <row r="120" spans="1:104" x14ac:dyDescent="0.2">
      <c r="E120" s="146"/>
    </row>
    <row r="121" spans="1:104" x14ac:dyDescent="0.2">
      <c r="E121" s="146"/>
    </row>
    <row r="122" spans="1:104" x14ac:dyDescent="0.2">
      <c r="E122" s="146"/>
    </row>
    <row r="123" spans="1:104" x14ac:dyDescent="0.2">
      <c r="E123" s="146"/>
    </row>
    <row r="124" spans="1:104" x14ac:dyDescent="0.2">
      <c r="E124" s="146"/>
    </row>
    <row r="125" spans="1:104" x14ac:dyDescent="0.2">
      <c r="E125" s="146"/>
    </row>
    <row r="126" spans="1:104" x14ac:dyDescent="0.2">
      <c r="E126" s="146"/>
    </row>
    <row r="127" spans="1:104" x14ac:dyDescent="0.2">
      <c r="E127" s="146"/>
    </row>
    <row r="128" spans="1:104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A140" s="192"/>
      <c r="B140" s="192"/>
      <c r="C140" s="192"/>
      <c r="D140" s="192"/>
      <c r="E140" s="192"/>
      <c r="F140" s="192"/>
      <c r="G140" s="192"/>
    </row>
    <row r="141" spans="1:7" x14ac:dyDescent="0.2">
      <c r="A141" s="192"/>
      <c r="B141" s="192"/>
      <c r="C141" s="192"/>
      <c r="D141" s="192"/>
      <c r="E141" s="192"/>
      <c r="F141" s="192"/>
      <c r="G141" s="192"/>
    </row>
    <row r="142" spans="1:7" x14ac:dyDescent="0.2">
      <c r="A142" s="192"/>
      <c r="B142" s="192"/>
      <c r="C142" s="192"/>
      <c r="D142" s="192"/>
      <c r="E142" s="192"/>
      <c r="F142" s="192"/>
      <c r="G142" s="192"/>
    </row>
    <row r="143" spans="1:7" x14ac:dyDescent="0.2">
      <c r="A143" s="192"/>
      <c r="B143" s="192"/>
      <c r="C143" s="192"/>
      <c r="D143" s="192"/>
      <c r="E143" s="192"/>
      <c r="F143" s="192"/>
      <c r="G143" s="192"/>
    </row>
    <row r="144" spans="1:7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E165" s="146"/>
    </row>
    <row r="166" spans="1:7" x14ac:dyDescent="0.2">
      <c r="E166" s="146"/>
    </row>
    <row r="167" spans="1:7" x14ac:dyDescent="0.2">
      <c r="E167" s="146"/>
    </row>
    <row r="168" spans="1:7" x14ac:dyDescent="0.2">
      <c r="E168" s="14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E172" s="146"/>
    </row>
    <row r="173" spans="1:7" x14ac:dyDescent="0.2">
      <c r="E173" s="146"/>
    </row>
    <row r="174" spans="1:7" x14ac:dyDescent="0.2">
      <c r="E174" s="146"/>
    </row>
    <row r="175" spans="1:7" x14ac:dyDescent="0.2">
      <c r="A175" s="193"/>
      <c r="B175" s="193"/>
    </row>
    <row r="176" spans="1:7" x14ac:dyDescent="0.2">
      <c r="A176" s="192"/>
      <c r="B176" s="192"/>
      <c r="C176" s="195"/>
      <c r="D176" s="195"/>
      <c r="E176" s="196"/>
      <c r="F176" s="195"/>
      <c r="G176" s="197"/>
    </row>
    <row r="177" spans="1:7" x14ac:dyDescent="0.2">
      <c r="A177" s="198"/>
      <c r="B177" s="198"/>
      <c r="C177" s="192"/>
      <c r="D177" s="192"/>
      <c r="E177" s="199"/>
      <c r="F177" s="192"/>
      <c r="G177" s="192"/>
    </row>
    <row r="178" spans="1:7" x14ac:dyDescent="0.2">
      <c r="A178" s="192"/>
      <c r="B178" s="192"/>
      <c r="C178" s="192"/>
      <c r="D178" s="192"/>
      <c r="E178" s="199"/>
      <c r="F178" s="192"/>
      <c r="G178" s="192"/>
    </row>
    <row r="179" spans="1:7" x14ac:dyDescent="0.2">
      <c r="A179" s="192"/>
      <c r="B179" s="192"/>
      <c r="C179" s="192"/>
      <c r="D179" s="192"/>
      <c r="E179" s="199"/>
      <c r="F179" s="192"/>
      <c r="G179" s="192"/>
    </row>
    <row r="180" spans="1:7" x14ac:dyDescent="0.2">
      <c r="A180" s="192"/>
      <c r="B180" s="192"/>
      <c r="C180" s="192"/>
      <c r="D180" s="192"/>
      <c r="E180" s="199"/>
      <c r="F180" s="192"/>
      <c r="G180" s="192"/>
    </row>
    <row r="181" spans="1:7" x14ac:dyDescent="0.2">
      <c r="A181" s="192"/>
      <c r="B181" s="192"/>
      <c r="C181" s="192"/>
      <c r="D181" s="192"/>
      <c r="E181" s="199"/>
      <c r="F181" s="192"/>
      <c r="G181" s="192"/>
    </row>
    <row r="182" spans="1:7" x14ac:dyDescent="0.2">
      <c r="A182" s="192"/>
      <c r="B182" s="192"/>
      <c r="C182" s="192"/>
      <c r="D182" s="192"/>
      <c r="E182" s="199"/>
      <c r="F182" s="192"/>
      <c r="G182" s="192"/>
    </row>
    <row r="183" spans="1:7" x14ac:dyDescent="0.2">
      <c r="A183" s="192"/>
      <c r="B183" s="192"/>
      <c r="C183" s="192"/>
      <c r="D183" s="192"/>
      <c r="E183" s="199"/>
      <c r="F183" s="192"/>
      <c r="G183" s="192"/>
    </row>
    <row r="184" spans="1:7" x14ac:dyDescent="0.2">
      <c r="A184" s="192"/>
      <c r="B184" s="192"/>
      <c r="C184" s="192"/>
      <c r="D184" s="192"/>
      <c r="E184" s="199"/>
      <c r="F184" s="192"/>
      <c r="G184" s="192"/>
    </row>
    <row r="185" spans="1:7" x14ac:dyDescent="0.2">
      <c r="A185" s="192"/>
      <c r="B185" s="192"/>
      <c r="C185" s="192"/>
      <c r="D185" s="192"/>
      <c r="E185" s="199"/>
      <c r="F185" s="192"/>
      <c r="G185" s="192"/>
    </row>
    <row r="186" spans="1:7" x14ac:dyDescent="0.2">
      <c r="A186" s="192"/>
      <c r="B186" s="192"/>
      <c r="C186" s="192"/>
      <c r="D186" s="192"/>
      <c r="E186" s="199"/>
      <c r="F186" s="192"/>
      <c r="G186" s="192"/>
    </row>
    <row r="187" spans="1:7" x14ac:dyDescent="0.2">
      <c r="A187" s="192"/>
      <c r="B187" s="192"/>
      <c r="C187" s="192"/>
      <c r="D187" s="192"/>
      <c r="E187" s="199"/>
      <c r="F187" s="192"/>
      <c r="G187" s="192"/>
    </row>
    <row r="188" spans="1:7" x14ac:dyDescent="0.2">
      <c r="A188" s="192"/>
      <c r="B188" s="192"/>
      <c r="C188" s="192"/>
      <c r="D188" s="192"/>
      <c r="E188" s="199"/>
      <c r="F188" s="192"/>
      <c r="G188" s="192"/>
    </row>
    <row r="189" spans="1:7" x14ac:dyDescent="0.2">
      <c r="A189" s="192"/>
      <c r="B189" s="192"/>
      <c r="C189" s="192"/>
      <c r="D189" s="192"/>
      <c r="E189" s="199"/>
      <c r="F189" s="192"/>
      <c r="G189" s="192"/>
    </row>
  </sheetData>
  <mergeCells count="44">
    <mergeCell ref="C104:D104"/>
    <mergeCell ref="C106:D106"/>
    <mergeCell ref="C89:D89"/>
    <mergeCell ref="C91:D91"/>
    <mergeCell ref="C94:D94"/>
    <mergeCell ref="C97:D97"/>
    <mergeCell ref="C99:D99"/>
    <mergeCell ref="C101:D101"/>
    <mergeCell ref="C77:D77"/>
    <mergeCell ref="C81:D81"/>
    <mergeCell ref="C82:D82"/>
    <mergeCell ref="C64:D64"/>
    <mergeCell ref="C68:D68"/>
    <mergeCell ref="C70:D70"/>
    <mergeCell ref="C62:D62"/>
    <mergeCell ref="C37:D37"/>
    <mergeCell ref="C38:D38"/>
    <mergeCell ref="C45:D45"/>
    <mergeCell ref="C46:D46"/>
    <mergeCell ref="C50:D50"/>
    <mergeCell ref="C54:D54"/>
    <mergeCell ref="C56:D56"/>
    <mergeCell ref="C58:D58"/>
    <mergeCell ref="C60:D60"/>
    <mergeCell ref="C35:D35"/>
    <mergeCell ref="C18:D18"/>
    <mergeCell ref="C20:D20"/>
    <mergeCell ref="C22:D22"/>
    <mergeCell ref="C23:D23"/>
    <mergeCell ref="C25:D25"/>
    <mergeCell ref="C26:D26"/>
    <mergeCell ref="C28:D28"/>
    <mergeCell ref="C29:D29"/>
    <mergeCell ref="C31:D31"/>
    <mergeCell ref="C32:D32"/>
    <mergeCell ref="C34:D34"/>
    <mergeCell ref="C13:D13"/>
    <mergeCell ref="C14:D14"/>
    <mergeCell ref="C16:D16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SAREP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Zejda</cp:lastModifiedBy>
  <dcterms:created xsi:type="dcterms:W3CDTF">2017-06-18T17:22:14Z</dcterms:created>
  <dcterms:modified xsi:type="dcterms:W3CDTF">2017-06-19T07:21:36Z</dcterms:modified>
</cp:coreProperties>
</file>